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3\Svratka, Sedliště u Jimramova, obnova původního koryta POŘ Rid\PD\Rozpočet\"/>
    </mc:Choice>
  </mc:AlternateContent>
  <xr:revisionPtr revIDLastSave="0" documentId="13_ncr:1_{FA4C77AD-5F5B-4DD9-99FC-7753DB310F07}" xr6:coauthVersionLast="36" xr6:coauthVersionMax="36" xr10:uidLastSave="{00000000-0000-0000-0000-000000000000}"/>
  <bookViews>
    <workbookView xWindow="0" yWindow="0" windowWidth="26340" windowHeight="11595" activeTab="1" xr2:uid="{00000000-000D-0000-FFFF-FFFF00000000}"/>
  </bookViews>
  <sheets>
    <sheet name="Rekapitulace stavby" sheetId="1" r:id="rId1"/>
    <sheet name="SO_01 - Stavební práce" sheetId="4" r:id="rId2"/>
    <sheet name="SO_02 - Lávka" sheetId="2" r:id="rId3"/>
    <sheet name="SO_00 - VRN" sheetId="3" r:id="rId4"/>
    <sheet name="Pokyny pro vyplnění" sheetId="5" r:id="rId5"/>
  </sheets>
  <definedNames>
    <definedName name="_xlnm._FilterDatabase" localSheetId="3" hidden="1">'SO_00 - VRN'!$C$86:$K$152</definedName>
    <definedName name="_xlnm._FilterDatabase" localSheetId="1" hidden="1">'SO_01 - Stavební práce'!$C$85:$K$327</definedName>
    <definedName name="_xlnm._FilterDatabase" localSheetId="2" hidden="1">'SO_02 - Lávka'!$C$85:$K$135</definedName>
    <definedName name="_xlnm.Print_Titles" localSheetId="0">'Rekapitulace stavby'!$52:$52</definedName>
    <definedName name="_xlnm.Print_Titles" localSheetId="3">'SO_00 - VRN'!$86:$86</definedName>
    <definedName name="_xlnm.Print_Titles" localSheetId="1">'SO_01 - Stavební práce'!$85:$85</definedName>
    <definedName name="_xlnm.Print_Titles" localSheetId="2">'SO_02 - Lávka'!$85:$85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3">'SO_00 - VRN'!$C$4:$J$39,'SO_00 - VRN'!$C$45:$J$68,'SO_00 - VRN'!$C$74:$K$152</definedName>
    <definedName name="_xlnm.Print_Area" localSheetId="1">'SO_01 - Stavební práce'!$C$4:$J$39,'SO_01 - Stavební práce'!$C$45:$J$67,'SO_01 - Stavební práce'!$C$73:$K$327</definedName>
    <definedName name="_xlnm.Print_Area" localSheetId="2">'SO_02 - Lávka'!$C$4:$J$39,'SO_02 - Lávka'!$C$45:$J$67,'SO_02 - Lávka'!$C$73:$K$135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7" i="4"/>
  <c r="BH307" i="4"/>
  <c r="BG307" i="4"/>
  <c r="BF307" i="4"/>
  <c r="T307" i="4"/>
  <c r="T306" i="4"/>
  <c r="R307" i="4"/>
  <c r="R306" i="4"/>
  <c r="P307" i="4"/>
  <c r="P306" i="4"/>
  <c r="BI298" i="4"/>
  <c r="BH298" i="4"/>
  <c r="BG298" i="4"/>
  <c r="BF298" i="4"/>
  <c r="T298" i="4"/>
  <c r="T297" i="4" s="1"/>
  <c r="R298" i="4"/>
  <c r="R297" i="4"/>
  <c r="P298" i="4"/>
  <c r="P297" i="4"/>
  <c r="BI292" i="4"/>
  <c r="BH292" i="4"/>
  <c r="BG292" i="4"/>
  <c r="BF292" i="4"/>
  <c r="T292" i="4"/>
  <c r="R292" i="4"/>
  <c r="P292" i="4"/>
  <c r="BI288" i="4"/>
  <c r="BH288" i="4"/>
  <c r="BG288" i="4"/>
  <c r="BF288" i="4"/>
  <c r="T288" i="4"/>
  <c r="R288" i="4"/>
  <c r="P288" i="4"/>
  <c r="BI283" i="4"/>
  <c r="BH283" i="4"/>
  <c r="BG283" i="4"/>
  <c r="BF283" i="4"/>
  <c r="T283" i="4"/>
  <c r="R283" i="4"/>
  <c r="P283" i="4"/>
  <c r="BI277" i="4"/>
  <c r="BH277" i="4"/>
  <c r="BG277" i="4"/>
  <c r="BF277" i="4"/>
  <c r="T277" i="4"/>
  <c r="R277" i="4"/>
  <c r="P277" i="4"/>
  <c r="BI271" i="4"/>
  <c r="BH271" i="4"/>
  <c r="BG271" i="4"/>
  <c r="BF271" i="4"/>
  <c r="T271" i="4"/>
  <c r="R271" i="4"/>
  <c r="P271" i="4"/>
  <c r="BI267" i="4"/>
  <c r="BH267" i="4"/>
  <c r="BG267" i="4"/>
  <c r="BF267" i="4"/>
  <c r="T267" i="4"/>
  <c r="R267" i="4"/>
  <c r="P267" i="4"/>
  <c r="BI260" i="4"/>
  <c r="BH260" i="4"/>
  <c r="BG260" i="4"/>
  <c r="BF260" i="4"/>
  <c r="T260" i="4"/>
  <c r="R260" i="4"/>
  <c r="P260" i="4"/>
  <c r="BI248" i="4"/>
  <c r="BH248" i="4"/>
  <c r="BG248" i="4"/>
  <c r="BF248" i="4"/>
  <c r="T248" i="4"/>
  <c r="R248" i="4"/>
  <c r="P248" i="4"/>
  <c r="BI243" i="4"/>
  <c r="BH243" i="4"/>
  <c r="BG243" i="4"/>
  <c r="BF243" i="4"/>
  <c r="T243" i="4"/>
  <c r="R243" i="4"/>
  <c r="P243" i="4"/>
  <c r="BI238" i="4"/>
  <c r="BH238" i="4"/>
  <c r="BG238" i="4"/>
  <c r="BF238" i="4"/>
  <c r="T238" i="4"/>
  <c r="R238" i="4"/>
  <c r="P238" i="4"/>
  <c r="BI232" i="4"/>
  <c r="BH232" i="4"/>
  <c r="BG232" i="4"/>
  <c r="BF232" i="4"/>
  <c r="T232" i="4"/>
  <c r="R232" i="4"/>
  <c r="P232" i="4"/>
  <c r="BI227" i="4"/>
  <c r="BH227" i="4"/>
  <c r="BG227" i="4"/>
  <c r="BF227" i="4"/>
  <c r="T227" i="4"/>
  <c r="T226" i="4" s="1"/>
  <c r="R227" i="4"/>
  <c r="R226" i="4" s="1"/>
  <c r="P227" i="4"/>
  <c r="P226" i="4" s="1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19" i="4"/>
  <c r="BH119" i="4"/>
  <c r="BG119" i="4"/>
  <c r="BF119" i="4"/>
  <c r="T119" i="4"/>
  <c r="R119" i="4"/>
  <c r="P119" i="4"/>
  <c r="BI115" i="4"/>
  <c r="BH115" i="4"/>
  <c r="BG115" i="4"/>
  <c r="BF115" i="4"/>
  <c r="T115" i="4"/>
  <c r="R115" i="4"/>
  <c r="P115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7" i="4"/>
  <c r="BH97" i="4"/>
  <c r="BG97" i="4"/>
  <c r="BF97" i="4"/>
  <c r="T97" i="4"/>
  <c r="R97" i="4"/>
  <c r="P97" i="4"/>
  <c r="BI93" i="4"/>
  <c r="BH93" i="4"/>
  <c r="BG93" i="4"/>
  <c r="BF93" i="4"/>
  <c r="T93" i="4"/>
  <c r="R93" i="4"/>
  <c r="P93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83" i="4" s="1"/>
  <c r="J17" i="4"/>
  <c r="J12" i="4"/>
  <c r="J80" i="4"/>
  <c r="E7" i="4"/>
  <c r="E48" i="4"/>
  <c r="J37" i="3"/>
  <c r="J36" i="3"/>
  <c r="AY56" i="1"/>
  <c r="J35" i="3"/>
  <c r="AX56" i="1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T125" i="3" s="1"/>
  <c r="R126" i="3"/>
  <c r="R125" i="3" s="1"/>
  <c r="P126" i="3"/>
  <c r="P125" i="3" s="1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BI90" i="3"/>
  <c r="BH90" i="3"/>
  <c r="BG90" i="3"/>
  <c r="BF90" i="3"/>
  <c r="T90" i="3"/>
  <c r="T89" i="3" s="1"/>
  <c r="T88" i="3" s="1"/>
  <c r="R90" i="3"/>
  <c r="R89" i="3"/>
  <c r="R88" i="3" s="1"/>
  <c r="P90" i="3"/>
  <c r="P89" i="3" s="1"/>
  <c r="P88" i="3" s="1"/>
  <c r="J84" i="3"/>
  <c r="J83" i="3"/>
  <c r="F83" i="3"/>
  <c r="F81" i="3"/>
  <c r="E79" i="3"/>
  <c r="J55" i="3"/>
  <c r="J54" i="3"/>
  <c r="F54" i="3"/>
  <c r="F52" i="3"/>
  <c r="E50" i="3"/>
  <c r="J18" i="3"/>
  <c r="E18" i="3"/>
  <c r="F84" i="3" s="1"/>
  <c r="J17" i="3"/>
  <c r="J12" i="3"/>
  <c r="J52" i="3"/>
  <c r="E7" i="3"/>
  <c r="E77" i="3" s="1"/>
  <c r="J37" i="2"/>
  <c r="J36" i="2"/>
  <c r="AY55" i="1"/>
  <c r="J35" i="2"/>
  <c r="AX55" i="1" s="1"/>
  <c r="BI133" i="2"/>
  <c r="BH133" i="2"/>
  <c r="BG133" i="2"/>
  <c r="BF133" i="2"/>
  <c r="T133" i="2"/>
  <c r="T132" i="2" s="1"/>
  <c r="R133" i="2"/>
  <c r="R132" i="2" s="1"/>
  <c r="P133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T104" i="2"/>
  <c r="R105" i="2"/>
  <c r="R104" i="2" s="1"/>
  <c r="P105" i="2"/>
  <c r="P104" i="2"/>
  <c r="BI101" i="2"/>
  <c r="BH101" i="2"/>
  <c r="BG101" i="2"/>
  <c r="BF101" i="2"/>
  <c r="T101" i="2"/>
  <c r="T100" i="2"/>
  <c r="R101" i="2"/>
  <c r="R100" i="2"/>
  <c r="P101" i="2"/>
  <c r="P100" i="2" s="1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8" i="2"/>
  <c r="BH88" i="2"/>
  <c r="BG88" i="2"/>
  <c r="BF88" i="2"/>
  <c r="T88" i="2"/>
  <c r="R88" i="2"/>
  <c r="P88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 s="1"/>
  <c r="J17" i="2"/>
  <c r="J12" i="2"/>
  <c r="J80" i="2"/>
  <c r="E7" i="2"/>
  <c r="E48" i="2"/>
  <c r="L50" i="1"/>
  <c r="AM50" i="1"/>
  <c r="AM49" i="1"/>
  <c r="L49" i="1"/>
  <c r="AM47" i="1"/>
  <c r="L47" i="1"/>
  <c r="L45" i="1"/>
  <c r="L44" i="1"/>
  <c r="BK129" i="2"/>
  <c r="J112" i="2"/>
  <c r="J97" i="2"/>
  <c r="J133" i="2"/>
  <c r="BK119" i="2"/>
  <c r="J105" i="2"/>
  <c r="J91" i="2"/>
  <c r="BK141" i="3"/>
  <c r="J139" i="3"/>
  <c r="BK135" i="3"/>
  <c r="J112" i="3"/>
  <c r="J94" i="3"/>
  <c r="BK150" i="3"/>
  <c r="BK137" i="3"/>
  <c r="BK112" i="3"/>
  <c r="J102" i="3"/>
  <c r="BK325" i="4"/>
  <c r="BK314" i="4"/>
  <c r="BK202" i="4"/>
  <c r="BK188" i="4"/>
  <c r="J176" i="4"/>
  <c r="BK162" i="4"/>
  <c r="J138" i="4"/>
  <c r="J119" i="4"/>
  <c r="BK105" i="4"/>
  <c r="J325" i="4"/>
  <c r="J314" i="4"/>
  <c r="BK298" i="4"/>
  <c r="BK288" i="4"/>
  <c r="BK277" i="4"/>
  <c r="BK267" i="4"/>
  <c r="BK248" i="4"/>
  <c r="BK238" i="4"/>
  <c r="BK232" i="4"/>
  <c r="BK223" i="4"/>
  <c r="J218" i="4"/>
  <c r="BK213" i="4"/>
  <c r="BK208" i="4"/>
  <c r="J202" i="4"/>
  <c r="BK184" i="4"/>
  <c r="J172" i="4"/>
  <c r="BK158" i="4"/>
  <c r="BK138" i="4"/>
  <c r="BK119" i="4"/>
  <c r="J105" i="4"/>
  <c r="BK89" i="4"/>
  <c r="BK126" i="2"/>
  <c r="J109" i="2"/>
  <c r="BK94" i="2"/>
  <c r="J129" i="2"/>
  <c r="BK115" i="2"/>
  <c r="J94" i="2"/>
  <c r="J150" i="3"/>
  <c r="J144" i="3"/>
  <c r="J131" i="3"/>
  <c r="J117" i="3"/>
  <c r="BK102" i="3"/>
  <c r="BK147" i="3"/>
  <c r="BK139" i="3"/>
  <c r="J126" i="3"/>
  <c r="J105" i="3"/>
  <c r="BK90" i="3"/>
  <c r="J317" i="4"/>
  <c r="BK199" i="4"/>
  <c r="J190" i="4"/>
  <c r="BK172" i="4"/>
  <c r="J158" i="4"/>
  <c r="BK142" i="4"/>
  <c r="BK123" i="4"/>
  <c r="J108" i="4"/>
  <c r="BK97" i="4"/>
  <c r="BK317" i="4"/>
  <c r="J307" i="4"/>
  <c r="J298" i="4"/>
  <c r="J283" i="4"/>
  <c r="J271" i="4"/>
  <c r="J260" i="4"/>
  <c r="J243" i="4"/>
  <c r="J232" i="4"/>
  <c r="BK227" i="4"/>
  <c r="J221" i="4"/>
  <c r="J213" i="4"/>
  <c r="J211" i="4"/>
  <c r="J199" i="4"/>
  <c r="J188" i="4"/>
  <c r="BK168" i="4"/>
  <c r="BK153" i="4"/>
  <c r="J142" i="4"/>
  <c r="J123" i="4"/>
  <c r="BK108" i="4"/>
  <c r="BK93" i="4"/>
  <c r="BK122" i="2"/>
  <c r="J119" i="2"/>
  <c r="BK105" i="2"/>
  <c r="BK91" i="2"/>
  <c r="J126" i="2"/>
  <c r="BK112" i="2"/>
  <c r="BK97" i="2"/>
  <c r="AS54" i="1"/>
  <c r="J121" i="3"/>
  <c r="BK105" i="3"/>
  <c r="J98" i="3"/>
  <c r="BK144" i="3"/>
  <c r="BK131" i="3"/>
  <c r="BK121" i="3"/>
  <c r="J108" i="3"/>
  <c r="BK94" i="3"/>
  <c r="J320" i="4"/>
  <c r="J311" i="4"/>
  <c r="J196" i="4"/>
  <c r="BK180" i="4"/>
  <c r="J168" i="4"/>
  <c r="J153" i="4"/>
  <c r="J146" i="4"/>
  <c r="J126" i="4"/>
  <c r="J111" i="4"/>
  <c r="J93" i="4"/>
  <c r="BK320" i="4"/>
  <c r="BK307" i="4"/>
  <c r="BK292" i="4"/>
  <c r="BK283" i="4"/>
  <c r="BK271" i="4"/>
  <c r="BK260" i="4"/>
  <c r="BK243" i="4"/>
  <c r="J227" i="4"/>
  <c r="BK221" i="4"/>
  <c r="BK215" i="4"/>
  <c r="BK211" i="4"/>
  <c r="J208" i="4"/>
  <c r="BK196" i="4"/>
  <c r="BK190" i="4"/>
  <c r="BK176" i="4"/>
  <c r="BK165" i="4"/>
  <c r="BK146" i="4"/>
  <c r="BK126" i="4"/>
  <c r="BK111" i="4"/>
  <c r="J97" i="4"/>
  <c r="BK133" i="2"/>
  <c r="J115" i="2"/>
  <c r="J101" i="2"/>
  <c r="BK88" i="2"/>
  <c r="J122" i="2"/>
  <c r="BK109" i="2"/>
  <c r="BK101" i="2"/>
  <c r="J88" i="2"/>
  <c r="J147" i="3"/>
  <c r="J137" i="3"/>
  <c r="BK126" i="3"/>
  <c r="BK108" i="3"/>
  <c r="J90" i="3"/>
  <c r="J141" i="3"/>
  <c r="J135" i="3"/>
  <c r="BK117" i="3"/>
  <c r="BK98" i="3"/>
  <c r="BK323" i="4"/>
  <c r="J205" i="4"/>
  <c r="J193" i="4"/>
  <c r="J184" i="4"/>
  <c r="J165" i="4"/>
  <c r="J150" i="4"/>
  <c r="J132" i="4"/>
  <c r="BK115" i="4"/>
  <c r="J101" i="4"/>
  <c r="J89" i="4"/>
  <c r="J323" i="4"/>
  <c r="BK311" i="4"/>
  <c r="J292" i="4"/>
  <c r="J288" i="4"/>
  <c r="J277" i="4"/>
  <c r="J267" i="4"/>
  <c r="J248" i="4"/>
  <c r="J238" i="4"/>
  <c r="J223" i="4"/>
  <c r="BK218" i="4"/>
  <c r="J215" i="4"/>
  <c r="BK205" i="4"/>
  <c r="BK193" i="4"/>
  <c r="J180" i="4"/>
  <c r="J162" i="4"/>
  <c r="BK150" i="4"/>
  <c r="BK132" i="4"/>
  <c r="J115" i="4"/>
  <c r="BK101" i="4"/>
  <c r="P87" i="2" l="1"/>
  <c r="R87" i="2"/>
  <c r="P108" i="2"/>
  <c r="T108" i="2"/>
  <c r="BK118" i="2"/>
  <c r="J118" i="2"/>
  <c r="J64" i="2"/>
  <c r="T118" i="2"/>
  <c r="P125" i="2"/>
  <c r="R125" i="2"/>
  <c r="BK93" i="3"/>
  <c r="J93" i="3"/>
  <c r="J62" i="3" s="1"/>
  <c r="T93" i="3"/>
  <c r="P101" i="3"/>
  <c r="T101" i="3"/>
  <c r="BK107" i="3"/>
  <c r="J107" i="3"/>
  <c r="J64" i="3"/>
  <c r="R107" i="3"/>
  <c r="BK116" i="3"/>
  <c r="J116" i="3" s="1"/>
  <c r="J65" i="3" s="1"/>
  <c r="T116" i="3"/>
  <c r="P130" i="3"/>
  <c r="T130" i="3"/>
  <c r="BK88" i="4"/>
  <c r="T88" i="4"/>
  <c r="BK231" i="4"/>
  <c r="J231" i="4" s="1"/>
  <c r="J63" i="4" s="1"/>
  <c r="T231" i="4"/>
  <c r="P310" i="4"/>
  <c r="R310" i="4"/>
  <c r="BK87" i="2"/>
  <c r="J87" i="2"/>
  <c r="J60" i="2" s="1"/>
  <c r="T87" i="2"/>
  <c r="BK108" i="2"/>
  <c r="J108" i="2"/>
  <c r="J63" i="2"/>
  <c r="R108" i="2"/>
  <c r="P118" i="2"/>
  <c r="R118" i="2"/>
  <c r="BK125" i="2"/>
  <c r="J125" i="2" s="1"/>
  <c r="J65" i="2" s="1"/>
  <c r="T125" i="2"/>
  <c r="P93" i="3"/>
  <c r="R93" i="3"/>
  <c r="BK101" i="3"/>
  <c r="J101" i="3"/>
  <c r="J63" i="3"/>
  <c r="R101" i="3"/>
  <c r="P107" i="3"/>
  <c r="T107" i="3"/>
  <c r="P116" i="3"/>
  <c r="R116" i="3"/>
  <c r="BK130" i="3"/>
  <c r="J130" i="3"/>
  <c r="J67" i="3" s="1"/>
  <c r="R130" i="3"/>
  <c r="P88" i="4"/>
  <c r="R88" i="4"/>
  <c r="P231" i="4"/>
  <c r="R231" i="4"/>
  <c r="BK310" i="4"/>
  <c r="J310" i="4"/>
  <c r="J66" i="4" s="1"/>
  <c r="T310" i="4"/>
  <c r="BK100" i="2"/>
  <c r="J100" i="2"/>
  <c r="J61" i="2" s="1"/>
  <c r="BK104" i="2"/>
  <c r="J104" i="2"/>
  <c r="J62" i="2" s="1"/>
  <c r="BK132" i="2"/>
  <c r="J132" i="2" s="1"/>
  <c r="J66" i="2" s="1"/>
  <c r="BK89" i="3"/>
  <c r="J89" i="3" s="1"/>
  <c r="J61" i="3" s="1"/>
  <c r="BK125" i="3"/>
  <c r="J125" i="3"/>
  <c r="J66" i="3" s="1"/>
  <c r="BK226" i="4"/>
  <c r="J226" i="4"/>
  <c r="J62" i="4" s="1"/>
  <c r="BK297" i="4"/>
  <c r="J297" i="4" s="1"/>
  <c r="J64" i="4" s="1"/>
  <c r="BK306" i="4"/>
  <c r="J306" i="4" s="1"/>
  <c r="J65" i="4" s="1"/>
  <c r="J52" i="4"/>
  <c r="F55" i="4"/>
  <c r="E76" i="4"/>
  <c r="BE89" i="4"/>
  <c r="BE97" i="4"/>
  <c r="BE119" i="4"/>
  <c r="BE126" i="4"/>
  <c r="BE132" i="4"/>
  <c r="BE142" i="4"/>
  <c r="BE150" i="4"/>
  <c r="BE153" i="4"/>
  <c r="BE162" i="4"/>
  <c r="BE165" i="4"/>
  <c r="BE172" i="4"/>
  <c r="BE176" i="4"/>
  <c r="BE188" i="4"/>
  <c r="BE205" i="4"/>
  <c r="BE208" i="4"/>
  <c r="BE211" i="4"/>
  <c r="BE213" i="4"/>
  <c r="BE215" i="4"/>
  <c r="BE218" i="4"/>
  <c r="BE221" i="4"/>
  <c r="BE223" i="4"/>
  <c r="BE227" i="4"/>
  <c r="BE232" i="4"/>
  <c r="BE238" i="4"/>
  <c r="BE243" i="4"/>
  <c r="BE248" i="4"/>
  <c r="BE260" i="4"/>
  <c r="BE267" i="4"/>
  <c r="BE271" i="4"/>
  <c r="BE277" i="4"/>
  <c r="BE283" i="4"/>
  <c r="BE288" i="4"/>
  <c r="BE292" i="4"/>
  <c r="BE298" i="4"/>
  <c r="BE307" i="4"/>
  <c r="BE314" i="4"/>
  <c r="BE93" i="4"/>
  <c r="BE101" i="4"/>
  <c r="BE105" i="4"/>
  <c r="BE108" i="4"/>
  <c r="BE111" i="4"/>
  <c r="BE115" i="4"/>
  <c r="BE123" i="4"/>
  <c r="BE138" i="4"/>
  <c r="BE146" i="4"/>
  <c r="BE158" i="4"/>
  <c r="BE168" i="4"/>
  <c r="BE180" i="4"/>
  <c r="BE184" i="4"/>
  <c r="BE190" i="4"/>
  <c r="BE193" i="4"/>
  <c r="BE196" i="4"/>
  <c r="BE199" i="4"/>
  <c r="BE202" i="4"/>
  <c r="BE311" i="4"/>
  <c r="BE317" i="4"/>
  <c r="BE320" i="4"/>
  <c r="BE323" i="4"/>
  <c r="BE325" i="4"/>
  <c r="E48" i="3"/>
  <c r="J81" i="3"/>
  <c r="BE90" i="3"/>
  <c r="BE98" i="3"/>
  <c r="BE117" i="3"/>
  <c r="BE137" i="3"/>
  <c r="BE139" i="3"/>
  <c r="BE144" i="3"/>
  <c r="BE147" i="3"/>
  <c r="F55" i="3"/>
  <c r="BE94" i="3"/>
  <c r="BE102" i="3"/>
  <c r="BE105" i="3"/>
  <c r="BE108" i="3"/>
  <c r="BE112" i="3"/>
  <c r="BE121" i="3"/>
  <c r="BE126" i="3"/>
  <c r="BE131" i="3"/>
  <c r="BE135" i="3"/>
  <c r="BE141" i="3"/>
  <c r="BE150" i="3"/>
  <c r="J52" i="2"/>
  <c r="F55" i="2"/>
  <c r="E76" i="2"/>
  <c r="BE88" i="2"/>
  <c r="BE101" i="2"/>
  <c r="BE105" i="2"/>
  <c r="BE115" i="2"/>
  <c r="BE122" i="2"/>
  <c r="BE129" i="2"/>
  <c r="BE91" i="2"/>
  <c r="BE94" i="2"/>
  <c r="BE97" i="2"/>
  <c r="BE109" i="2"/>
  <c r="BE112" i="2"/>
  <c r="BE119" i="2"/>
  <c r="BE126" i="2"/>
  <c r="BE133" i="2"/>
  <c r="F36" i="2"/>
  <c r="BC55" i="1" s="1"/>
  <c r="F34" i="3"/>
  <c r="BA56" i="1"/>
  <c r="F37" i="4"/>
  <c r="BD57" i="1" s="1"/>
  <c r="J34" i="2"/>
  <c r="AW55" i="1" s="1"/>
  <c r="F35" i="3"/>
  <c r="BB56" i="1"/>
  <c r="F37" i="3"/>
  <c r="BD56" i="1"/>
  <c r="J34" i="4"/>
  <c r="AW57" i="1" s="1"/>
  <c r="F36" i="4"/>
  <c r="BC57" i="1" s="1"/>
  <c r="F35" i="2"/>
  <c r="BB55" i="1"/>
  <c r="F36" i="3"/>
  <c r="BC56" i="1" s="1"/>
  <c r="F34" i="4"/>
  <c r="BA57" i="1" s="1"/>
  <c r="F34" i="2"/>
  <c r="BA55" i="1"/>
  <c r="F37" i="2"/>
  <c r="BD55" i="1" s="1"/>
  <c r="J34" i="3"/>
  <c r="AW56" i="1" s="1"/>
  <c r="F35" i="4"/>
  <c r="BB57" i="1" s="1"/>
  <c r="R87" i="3" l="1"/>
  <c r="T87" i="3"/>
  <c r="P87" i="3"/>
  <c r="AU56" i="1"/>
  <c r="R87" i="4"/>
  <c r="R86" i="4"/>
  <c r="BK87" i="4"/>
  <c r="J87" i="4"/>
  <c r="J60" i="4"/>
  <c r="R86" i="2"/>
  <c r="P87" i="4"/>
  <c r="P86" i="4"/>
  <c r="AU57" i="1" s="1"/>
  <c r="T86" i="2"/>
  <c r="T87" i="4"/>
  <c r="T86" i="4"/>
  <c r="P86" i="2"/>
  <c r="AU55" i="1"/>
  <c r="BK86" i="2"/>
  <c r="J86" i="2"/>
  <c r="J59" i="2"/>
  <c r="J88" i="4"/>
  <c r="J61" i="4"/>
  <c r="BK88" i="3"/>
  <c r="J88" i="3" s="1"/>
  <c r="J60" i="3" s="1"/>
  <c r="J33" i="2"/>
  <c r="AV55" i="1" s="1"/>
  <c r="AT55" i="1" s="1"/>
  <c r="J33" i="3"/>
  <c r="AV56" i="1"/>
  <c r="AT56" i="1"/>
  <c r="J33" i="4"/>
  <c r="AV57" i="1" s="1"/>
  <c r="AT57" i="1" s="1"/>
  <c r="BB54" i="1"/>
  <c r="W31" i="1" s="1"/>
  <c r="BA54" i="1"/>
  <c r="W30" i="1"/>
  <c r="F33" i="2"/>
  <c r="AZ55" i="1"/>
  <c r="F33" i="3"/>
  <c r="AZ56" i="1"/>
  <c r="F33" i="4"/>
  <c r="AZ57" i="1" s="1"/>
  <c r="BC54" i="1"/>
  <c r="AY54" i="1"/>
  <c r="BD54" i="1"/>
  <c r="W33" i="1" s="1"/>
  <c r="BK87" i="3" l="1"/>
  <c r="J87" i="3"/>
  <c r="BK86" i="4"/>
  <c r="J86" i="4"/>
  <c r="J59" i="4"/>
  <c r="AU54" i="1"/>
  <c r="J30" i="3"/>
  <c r="AG56" i="1" s="1"/>
  <c r="AX54" i="1"/>
  <c r="AW54" i="1"/>
  <c r="AK30" i="1" s="1"/>
  <c r="J30" i="2"/>
  <c r="AG55" i="1" s="1"/>
  <c r="AZ54" i="1"/>
  <c r="W29" i="1"/>
  <c r="W32" i="1"/>
  <c r="J39" i="3" l="1"/>
  <c r="J39" i="2"/>
  <c r="J59" i="3"/>
  <c r="AN55" i="1"/>
  <c r="AN56" i="1"/>
  <c r="J30" i="4"/>
  <c r="AG57" i="1"/>
  <c r="AG54" i="1"/>
  <c r="AK26" i="1" s="1"/>
  <c r="AV54" i="1"/>
  <c r="AK29" i="1" s="1"/>
  <c r="AK35" i="1" l="1"/>
  <c r="J39" i="4"/>
  <c r="AN57" i="1"/>
  <c r="AT54" i="1"/>
  <c r="AN54" i="1" l="1"/>
</calcChain>
</file>

<file path=xl/sharedStrings.xml><?xml version="1.0" encoding="utf-8"?>
<sst xmlns="http://schemas.openxmlformats.org/spreadsheetml/2006/main" count="3593" uniqueCount="874">
  <si>
    <t>Export Komplet</t>
  </si>
  <si>
    <t>VZ</t>
  </si>
  <si>
    <t>2.0</t>
  </si>
  <si>
    <t/>
  </si>
  <si>
    <t>False</t>
  </si>
  <si>
    <t>{54383408-3649-4158-8a9e-742b423167c7}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</si>
  <si>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</si>
  <si>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</si>
  <si>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</si>
  <si>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</si>
  <si>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</si>
  <si>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</si>
  <si>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</si>
  <si>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</si>
  <si>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</si>
  <si>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113308_2023/02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</si>
  <si>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</si>
  <si>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</si>
  <si>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Svratka, Sedliště u Jimramova, oprava původního koryta</t>
  </si>
  <si>
    <t>KSO:</t>
  </si>
  <si>
    <t>CC-CZ:</t>
  </si>
  <si>
    <t>Místo:</t>
  </si>
  <si>
    <t>Sedliště u Jimramova</t>
  </si>
  <si>
    <t>Datum:</t>
  </si>
  <si>
    <t>30. 7. 2023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</si>
  <si>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</si>
  <si>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</si>
  <si>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</si>
  <si>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</si>
  <si>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</si>
  <si>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</si>
  <si>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</si>
  <si>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</si>
  <si>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</si>
  <si>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Ing. Aleš Záruba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</si>
  <si>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</si>
  <si>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</si>
  <si>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</si>
  <si>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</si>
  <si>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</si>
  <si>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</si>
  <si>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</si>
  <si>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</si>
  <si>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</si>
  <si>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</si>
  <si>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</si>
  <si>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</si>
  <si>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</si>
  <si>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</si>
  <si>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</si>
  <si>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</si>
  <si>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</si>
  <si>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</si>
  <si>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</si>
  <si>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</si>
  <si>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</si>
  <si>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</si>
  <si>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</si>
  <si>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</si>
  <si>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</si>
  <si>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</si>
  <si>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</si>
  <si>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</si>
  <si>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</si>
  <si>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</si>
  <si>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</si>
  <si>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</si>
  <si>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</si>
  <si>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</si>
  <si>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</si>
  <si>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</si>
  <si>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</si>
  <si>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</si>
  <si>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</si>
  <si>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</si>
  <si>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</si>
  <si>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</si>
  <si>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</si>
  <si>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SO_02</t>
  </si>
  <si>
    <t>Lávka</t>
  </si>
  <si>
    <t>STA</t>
  </si>
  <si>
    <t>1</t>
  </si>
  <si>
    <t>{39554862-083e-4284-a460-f0ca8e4ec97d}</t>
  </si>
  <si>
    <t>2</t>
  </si>
  <si>
    <t>SO_00</t>
  </si>
  <si>
    <t>VRN</t>
  </si>
  <si>
    <t>{c4b11166-7b15-47b7-8c1b-7b1a72632e3d}</t>
  </si>
  <si>
    <t>SO_01</t>
  </si>
  <si>
    <t>Stavební práce</t>
  </si>
  <si>
    <t>{388eda9c-4374-4b13-8808-f758a779ba4a}</t>
  </si>
  <si>
    <t>KRYCÍ LIST SOUPISU PRACÍ</t>
  </si>
  <si>
    <t>Objekt:</t>
  </si>
  <si>
    <t>SO_02 - Lávka</t>
  </si>
  <si>
    <t>REKAPITULACE ČLENĚNÍ SOUPISU PRACÍ</t>
  </si>
  <si>
    <t>Kód dílu - Popis</t>
  </si>
  <si>
    <t>Cena celkem [CZK]</t>
  </si>
  <si>
    <t>-1</t>
  </si>
  <si>
    <t>0 - Všeobecné konstrukce a práce</t>
  </si>
  <si>
    <t>1 - Zemní práce</t>
  </si>
  <si>
    <t>2 - Základy</t>
  </si>
  <si>
    <t>3 - Svislé konstrukce</t>
  </si>
  <si>
    <t>4 - Vodorovné konstrukce</t>
  </si>
  <si>
    <t>5 - Komunikace</t>
  </si>
  <si>
    <t>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</si>
  <si>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</si>
  <si>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</si>
  <si>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</si>
  <si>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</si>
  <si>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</si>
  <si>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</si>
  <si>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</si>
  <si>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</si>
  <si>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</si>
  <si>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</si>
  <si>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</si>
  <si>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</si>
  <si>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</si>
  <si>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</si>
  <si>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</si>
  <si>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</si>
  <si>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029412</t>
  </si>
  <si>
    <t>OSTATNÍ POŽADAVKY - VYPRACOVÁNÍ MOSTNÍHO LISTU</t>
  </si>
  <si>
    <t>KUS</t>
  </si>
  <si>
    <t>4</t>
  </si>
  <si>
    <t>PP</t>
  </si>
  <si>
    <t>P</t>
  </si>
  <si>
    <t>Poznámka k položce:_x000D_
zahrnuje veškeré náklady spojené s objednatelem požadovanými pracemi</t>
  </si>
  <si>
    <t>02943</t>
  </si>
  <si>
    <t>OSTATNÍ POŽADAVKY - VYPRACOVÁNÍ RDS</t>
  </si>
  <si>
    <t>KPL</t>
  </si>
  <si>
    <t>3</t>
  </si>
  <si>
    <t>03100</t>
  </si>
  <si>
    <t>ZAŘÍZENÍ STAVENIŠTĚ - ZŘÍZENÍ, PROVOZ, DEMONTÁŽ</t>
  </si>
  <si>
    <t>6</t>
  </si>
  <si>
    <t>Poznámka k položce:_x000D_
zahrnuje objednatelem povolené náklady na pořízení (event. pronájem), provozování, udržování a likvidaci zhotovitelova zařízení</t>
  </si>
  <si>
    <t>02940</t>
  </si>
  <si>
    <t>OSTATNÍ POŽADAVKY - VYPRACOVÁNÍ DOKUMENTACE</t>
  </si>
  <si>
    <t>8</t>
  </si>
  <si>
    <t>Poznámka k položce:_x000D_
dokumentace skutečného provedení včetnš zamšření_x000D_
zahrnuje veškeré náklady spojené s objednatelem požadovanými pracemi</t>
  </si>
  <si>
    <t>Zemní práce</t>
  </si>
  <si>
    <t>5</t>
  </si>
  <si>
    <t>13183</t>
  </si>
  <si>
    <t>HLOUBENÍ JAM ZAPAŽ I NEPAŽ TŘ II</t>
  </si>
  <si>
    <t>M3</t>
  </si>
  <si>
    <t>10</t>
  </si>
  <si>
    <t>Poznámka k položce:_x000D_
včetně odvozu a uložení na skládku_x000D_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eventuelně nutné druhotné rozpojení odstřelené horniny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</si>
  <si>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Základy</t>
  </si>
  <si>
    <t>22118</t>
  </si>
  <si>
    <t>PILOTY BERANĚNÉ DŘEVĚNÉ</t>
  </si>
  <si>
    <t>12</t>
  </si>
  <si>
    <t>Poznámka k položce:_x000D_
položka zahrnuje:  - nastražení a zaberanění dílců do jakékoliv třídy horniny  - veškerou dopravu, nájem, provoz a přemístění beranících zařízení a dalších mechanismů  - lešení a podpěrné konstrukce pro práci a manipulaci beranících zařízení a dalších mechanismů  - beranící plošiny vč. zemních prací, zpevnění, odvodnění a pod.  - při provádění z lodi náklady na prám nebo lodi  - těsnění stěny, je-li nutné  - kotvení stěny, je-li nutné nebo vzepření, případně rozepření  - dílenská dokumentace, včetně technologického předpisu spojování  - dodání dřeva v požadované kvalitě a výroba konstrukce (vč. pomůcek,  přípravků a prostředků pro výrobu) bez ohledu na náročnost a její objem, dílenská montáž, montážní dokumentace  - dodání spojovacího materiálu  - zřízení montážních a dilatačních spojů, spar, včetně potřebných úprav, vložek, opracování, očištění a ošetření  - podpěr. konstr. a lešení všech druhů pro montáž konstrukcí i doplňkových, včetně požadovaných otvorů, ochranných a bezpečnostních opatření a základů pro tyto konstrukce a lešení  - jakákoliv doprava a manipulace dílců a montážních sestav, včetně dopravy konstrukce z výrobny na stavbu  - montáž konstrukce na stavbě, včetně montážních prostředků a pomůcek a zednických výpomocí  - výplň, těsnění a tmelení spar a spojů  - veškeré druhy opracování povrchů, včetně úprav pod nátěry a pod izolaci  - veškeré druhy dílenských základů a základních nátěrů a povlaků  - všechny druhy ocelového kotvení  - dílenskou přejímku a montážní prohlídku, včetně požadovaných dokladů  - zřízení kotevních otvorů nebo jam, nejsou-li částí jiné konstrukce, jejich úpravy, očištění a ošetření  - osazení kotvení nebo přímo částí konstrukce do podpůrné konstrukce nebo do zeminy  - ošetření kotevní oblasti proti vzniku trhlin, vlivu povětrnosti a pod.  - osazení značek, včetně jejich zaměření  - veškeré úpravy dřeva pro zlepšení jeho užitných vlastností (impregnace, zpevňování a pod.)  - veškeré druhy povrchových úprav  - zvláštní spojové prostředky, rozebíratelnost konstrukce  - osazení měřících zařízení a úprav pro ně</t>
  </si>
  <si>
    <t>Svislé konstrukce</t>
  </si>
  <si>
    <t>7</t>
  </si>
  <si>
    <t>34895</t>
  </si>
  <si>
    <t>ZÁBRADLÍ ZE DŘEVA TRVALÉ</t>
  </si>
  <si>
    <t>14</t>
  </si>
  <si>
    <t>Poznámka k položce:_x000D_
- dílenská dokumentace, včetně technologického předpisu spojování,  - dodání  materiálu  v požadované kvalitě a výroba konstrukce (včetně  pomůcek,  přípravků a prostředků pro výrobu) bez ohledu na náročnost a její hmotnost,  - dodání spojovacího materiálu,  - zřízení  montážních  a  dilatačních  spojů, 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                               - výplň, těsnění a tmelení spar a spojů,  - všechny druhy ocelového kotvení,  - dílenskou přejímku a montážní prohlídku, včetně požadovaných dokladů,  - zřízení kotevních otvorů nebo jam, nejsou-li částí jiné konstrukce,  - osazení kotvení nebo přímo částí konstrukce do podpůrné konstrukce nebo do zeminy,  - výplň kotevních otvorů  (příp.  podlití  patních  desek) maltou,  betonem  nebo  jinou speciální hmotou, vyplnění jam zeminou,  - veškeré úpravy dřeva pro zlepšení jeho užitných vlastností (impregnace, zpevňování a pod.),  - zvláštní spojovací prostředky, rozebíratelnost konstrukce,</t>
  </si>
  <si>
    <t>333324</t>
  </si>
  <si>
    <t>MOSTNÍ OPĚRY A KŘÍDLA ZE ŽELEZOVÉHO BETONU DO C25/30</t>
  </si>
  <si>
    <t>16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</si>
  <si>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 požadovaných  konstr. (i ztracené) s úpravou  dle požadované  kvality povrchu betonu, včetně odbedňovacích a odskružovacích prostředků,  - podpěrné 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 všech  požadovaných  otvorů, kapes, výklenků, prostupů, dutin, drážek a pod., vč. ztížení práce a úprav 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 a tmelení spar a spojů,  - opatření  povrchů  betonu  izolací  proti zemní vlhkosti v částech, kde přijdou do styku se zeminou nebo kamenivem,  - případné zřízení spojovací vrstvy u základů,  - úpravy pro osazení zařízení ochrany konstrukce proti vlivu bludných proudů</t>
  </si>
  <si>
    <t>9</t>
  </si>
  <si>
    <t>333366</t>
  </si>
  <si>
    <t>VÝZTUŽ MOSTNÍCH OPĚR A KŘÍDEL Z KARI SÍTÍ</t>
  </si>
  <si>
    <t>T</t>
  </si>
  <si>
    <t>18</t>
  </si>
  <si>
    <t>Poznámka k položce:_x000D_
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</si>
  <si>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Vodorovné konstrukce</t>
  </si>
  <si>
    <t>413953</t>
  </si>
  <si>
    <t>STROPNÍ NOSNÍKY ZE DŘEVA LEPENÉHO</t>
  </si>
  <si>
    <t>20</t>
  </si>
  <si>
    <t>11</t>
  </si>
  <si>
    <t>421951</t>
  </si>
  <si>
    <t>MOSTOVKY A PODLAHY ZE DŘEVA TRVALÉ</t>
  </si>
  <si>
    <t>22</t>
  </si>
  <si>
    <t>Komunikace</t>
  </si>
  <si>
    <t>56110</t>
  </si>
  <si>
    <t>PODKLADNÍ BETON</t>
  </si>
  <si>
    <t>24</t>
  </si>
  <si>
    <t>Poznámka k položce:_x000D_
- dodání směsi v požadované kvalitě  - očištění podkladu  - uložení směsi dle předepsaného technologického předpisu a zhutnění vrstvy v předepsané tloušťce  - zřízení vrstvy bez rozlišení šířky, pokládání vrstvy po etapách, včetně pracovních spar a spojů  - úpravu napojení, ukončení  - úpravu dilatačních spar včetně předepsané výztuže  - nezahrnuje postřiky, nátěry  - nezahrnuje úpravu povrchu krytu</t>
  </si>
  <si>
    <t>13</t>
  </si>
  <si>
    <t>56330</t>
  </si>
  <si>
    <t>VOZOVKOVÉ VRSTVY ZE ŠTĚRKODRTI</t>
  </si>
  <si>
    <t>26</t>
  </si>
  <si>
    <t>Poznámka k položce:_x000D_
- dodání kameniva předepsané kvality a zrnitosti  - rozprostření a zhutnění vrstvy v předepsané tloušťce  - zřízení vrstvy bez rozlišení šířky, pokládání vrstvy po etapách  - nezahrnuje postřiky, nátěry</t>
  </si>
  <si>
    <t>Ostatní konstrukce a práce</t>
  </si>
  <si>
    <t>93650</t>
  </si>
  <si>
    <t>DROBNÉ DOPLŇK KONSTR KOVOVÉ</t>
  </si>
  <si>
    <t>KG</t>
  </si>
  <si>
    <t>28</t>
  </si>
  <si>
    <t>Poznámka k položce:_x000D_
- dílenská dokumentace, včetně technologického předpisu spojování,  - dodání  materiálu  v požadované kvalitě a výroba konstrukce i dílenská (včetně  pomůcek,  přípravků a prostředků pro výrobu) bez ohledu na náročnost a její hmotnost, dílenská montáž,  - dodání spojovacího materiálu,  - zřízení  montážních  a  dilatačních  spojů, 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jakákoliv doprava a manipulace dílců  a  montážních  sestav,  včetně  dopravy konstrukce z výrobny na stavbu,  - montáž konstrukce na staveništi, včetně montážních prostředků a pomůcek a zednických výpomocí,  - montážní dokumentace včetně technologického předpisu montáže,  - výplň, těsnění a tmelení spar a spojů,  - čištění konstrukce a odstranění všech vrubů (vrypy, otlačeniny a pod.),  - veškeré druhy opracování povrchů, včetně úprav pod nátěry a pod izolaci,  - veškeré druhy dílenských základů a základních nátěrů a povlaků,  - všechny druhy ocelového kotvení,  - dílenskou přejímku a montážní prohlídku, včetně požadovaných dokladů,  - zřízení kotevních otvorů nebo jam, nejsou-li částí jiné konstrukce, jejich úpravy, očištění a ošetření,  - osazení kotvení nebo přímo částí konstrukce do podpůrné konstrukce nebo do zeminy,  - výplň kotevních otvorů  (příp.  podlití  patních  desek)  maltou,  betonem  nebo  jinou speciální hmotou, vyplnění jam zeminou,  - ošetření kotevní oblasti proti vzniku trhlin, vlivu povětrnosti a pod.,  - osazení nivelačních značek, včetně jejich zaměření, označení znakem výrobce a vyznačení letopočtu.  Dokumentace pro zadání stavby může dále předepsat že cena položky ještě obsahuje například:  - veškeré druhy protikorozní ochrany a nátěry konstrukcí,  - žárové zinkování ponorem nebo žárové stříkání (metalizace) kovem,  - zvláštní spojovací prostředky, rozebíratelnost konstrukce,  - osazení měřících zařízení a úpravy pro ně  - ochranná opatření před účinky bludných proudů  - ochranu před přepětím.</t>
  </si>
  <si>
    <t>SO_00 - VRN</t>
  </si>
  <si>
    <t>HSV - Práce a dodávky HSV</t>
  </si>
  <si>
    <t xml:space="preserve">    9 - Ostatní konstrukce a práce, bourání</t>
  </si>
  <si>
    <t>VRN1 - Průzkumné, geodetické a projektové práce</t>
  </si>
  <si>
    <t>VRN2 - Příprava staveniště</t>
  </si>
  <si>
    <t>VRN3 - Zařízení staveniště</t>
  </si>
  <si>
    <t>VRN4 - Inženýrská činnost</t>
  </si>
  <si>
    <t>VRN6 - Územní vlivy</t>
  </si>
  <si>
    <t>VRN9 - Ostatní náklady</t>
  </si>
  <si>
    <t>HSV</t>
  </si>
  <si>
    <t>Práce a dodávky HSV</t>
  </si>
  <si>
    <t>Ostatní konstrukce a práce, bourání</t>
  </si>
  <si>
    <t>R01</t>
  </si>
  <si>
    <t>Udržování přístupů, včetně uvedení do původního stavu v průběhu i po dokončení stavby</t>
  </si>
  <si>
    <t>kpl</t>
  </si>
  <si>
    <t>312382713</t>
  </si>
  <si>
    <t>Poznámka k položce:_x000D_
V položce je zahrnuto průběžné čištění komunikací, případné vysprávky okolí stavby způsobené přístupem, např. komunikací, nebo sousedních plotů, kanálů apod.</t>
  </si>
  <si>
    <t>VRN1</t>
  </si>
  <si>
    <t>Průzkumné, geodetické a projektové práce</t>
  </si>
  <si>
    <t>012002000</t>
  </si>
  <si>
    <t>Geodetické práce</t>
  </si>
  <si>
    <t>CS ÚRS 2022 01</t>
  </si>
  <si>
    <t>1024</t>
  </si>
  <si>
    <t>293616544</t>
  </si>
  <si>
    <t>Online PSC</t>
  </si>
  <si>
    <t>https://podminky.urs.cz/item/CS_URS_2022_01/012002000</t>
  </si>
  <si>
    <t>Poznámka k položce:_x000D_
Vytyčení stavby (případně pozemků nebo provedení jiných geodetických prací) odborně způsobilou osobouv oboru zeměměřičství.</t>
  </si>
  <si>
    <t>R02</t>
  </si>
  <si>
    <t>Vytyčení inženýrských sítí a zařízení</t>
  </si>
  <si>
    <t>606914690</t>
  </si>
  <si>
    <t>Poznámka k položce:_x000D_
Včetně dodržení veškerých požadavků uvedených ve vyjádřeních dotčených sítí a s tím spojených nákladů, včetně případných dozorů správců dotčených sítí, včetně protokolů o zpětném převzetí dotčených sítí jejich správci.</t>
  </si>
  <si>
    <t>VRN2</t>
  </si>
  <si>
    <t>Příprava staveniště</t>
  </si>
  <si>
    <t>021303000</t>
  </si>
  <si>
    <t>Archeologický dohled</t>
  </si>
  <si>
    <t>890750140</t>
  </si>
  <si>
    <t>Zabezpečení archeologických nálezů na místě</t>
  </si>
  <si>
    <t>https://podminky.urs.cz/item/CS_URS_2022_01/021303000</t>
  </si>
  <si>
    <t>R08</t>
  </si>
  <si>
    <t xml:space="preserve">Slovení rybí obsádky MRS </t>
  </si>
  <si>
    <t>1451206479</t>
  </si>
  <si>
    <t>Pročištění odpadního koryta</t>
  </si>
  <si>
    <t>VRN3</t>
  </si>
  <si>
    <t>Zařízení staveniště</t>
  </si>
  <si>
    <t>032002000</t>
  </si>
  <si>
    <t>Zřízení a odstranění staveniště</t>
  </si>
  <si>
    <t>1800449206</t>
  </si>
  <si>
    <t>Vybavení staveniště</t>
  </si>
  <si>
    <t>https://podminky.urs.cz/item/CS_URS_2022_01/032002000</t>
  </si>
  <si>
    <t>Poznámka k položce:_x000D_
Zřízení, zabezpečení a odstranění staveniště. Dovoz a odvoz všech potřebných zařízení a vybavení.</t>
  </si>
  <si>
    <t>039203000</t>
  </si>
  <si>
    <t>Úprava terénu po zrušení zařízení staveniště</t>
  </si>
  <si>
    <t>709330494</t>
  </si>
  <si>
    <t>https://podminky.urs.cz/item/CS_URS_2022_01/039203000</t>
  </si>
  <si>
    <t>Poznámka k položce:_x000D_
V položce je zahrnuto navrácení všech užívaných ploch do původního stavu, vč. případných rekultivací, ohumusování a osetí.</t>
  </si>
  <si>
    <t>VRN4</t>
  </si>
  <si>
    <t>Inženýrská činnost</t>
  </si>
  <si>
    <t>041903000</t>
  </si>
  <si>
    <t>Biologický dozor stavby</t>
  </si>
  <si>
    <t>-1095076207</t>
  </si>
  <si>
    <t>Dozor jiné osoby</t>
  </si>
  <si>
    <t>https://podminky.urs.cz/item/CS_URS_2022_01/041903000</t>
  </si>
  <si>
    <t>Poznámka k položce:_x000D_
Zajištění kompletní činnosti biologického dozoru po celou dobu stavby, včetně splnění VŠECH podmínek stanovených Rozhodnutím o povolení zásahu do ZCHD vydaným Krajským úřadem kraje Vysočina č.j. KUJI 97179/2022 viz dokladová část E1 příloha 6. Rozhodnutí ZCHD (v ceně jsou zahrnuty i všechny náklady na zajištění všech podmínek, např. opatření proti migraci ryb), včetně konzultací s investorem (např. umístění mrtvého dřeva atd.), včetně průběžných kontrol a řádných nutných transferů živočichů, včetně průběžných zápisů do deníku a vyhotovení závěrečné zprávy po dokončení stavby.</t>
  </si>
  <si>
    <t>043154000</t>
  </si>
  <si>
    <t>Zkoušky hutnicí</t>
  </si>
  <si>
    <t>soubor</t>
  </si>
  <si>
    <t>-11255596</t>
  </si>
  <si>
    <t>https://podminky.urs.cz/item/CS_URS_2022_01/043154000</t>
  </si>
  <si>
    <t xml:space="preserve">Poznámka k položce:_x000D_
Položka zahrnuje zkoušku zhutnitelnosti - Proctor standart dle ČSN 72 1015, celkem 1ks._x000D_
_x000D_
místo a termín zkoušek určí investor._x000D_
_x000D_
hutnící zkoušky na tělese hráze_x000D_
</t>
  </si>
  <si>
    <t>VRN6</t>
  </si>
  <si>
    <t>Územní vlivy</t>
  </si>
  <si>
    <t>062303000</t>
  </si>
  <si>
    <t>Použití nezvyklých dopravních prostředků</t>
  </si>
  <si>
    <t>530690884</t>
  </si>
  <si>
    <t>https://podminky.urs.cz/item/CS_URS_2022_01/062303000</t>
  </si>
  <si>
    <t>Poznámka k položce:_x000D_
Použití menší techniky (dumper) pro práce z koryta toku např. vyvážení sedimentu ze slepého ramene.</t>
  </si>
  <si>
    <t>VRN9</t>
  </si>
  <si>
    <t>Ostatní náklady</t>
  </si>
  <si>
    <t>013274000</t>
  </si>
  <si>
    <t>Pasportizace objektu před započetím prací</t>
  </si>
  <si>
    <t>-1891287536</t>
  </si>
  <si>
    <t>https://podminky.urs.cz/item/CS_URS_2022_01/013274000</t>
  </si>
  <si>
    <t>Poznámka k položce:_x000D_
Pasport všech objektů sousedících se stavbou a komunikací využívaných v rámci stavby.</t>
  </si>
  <si>
    <t>R03</t>
  </si>
  <si>
    <t>Provedení opatření vyplývajících z plánu BOZP, havarijního a povodňového plánu</t>
  </si>
  <si>
    <t>-715334643</t>
  </si>
  <si>
    <t>R04</t>
  </si>
  <si>
    <t xml:space="preserve">Zpracování povodňového a havarijního plánu   </t>
  </si>
  <si>
    <t>1409680995</t>
  </si>
  <si>
    <t xml:space="preserve">Zpracování povodňového a havarijního plánu </t>
  </si>
  <si>
    <t>R05</t>
  </si>
  <si>
    <t xml:space="preserve">Zpracování a předání dokum. skutečného provedení stavby vč. fotodokumentace (2 paré + 1 v el. podobě) a zaměření skuteč. provedení stavby - geodetická část dok. (2 paré + 1 v el. podobě) v rozsahu odpovídajícím příslušným právním předpisům   </t>
  </si>
  <si>
    <t>307410310</t>
  </si>
  <si>
    <t xml:space="preserve">Zpracování a předání dokum. skutečného provedení stavby vč. fotodokumentace (2 paré + 1 v el. podobě) a zaměření skuteč. provedení stavby - geodetická část dok. (2 paré + 1 v el. podobě) v rozsahu odpovídajícím příslušným právním předpisům </t>
  </si>
  <si>
    <t>R06</t>
  </si>
  <si>
    <t>Pronájem, montáž a demontáž dočasného dopravního značení</t>
  </si>
  <si>
    <t>-826524627</t>
  </si>
  <si>
    <t>Pronájem, montáž a demontáž dočasného sopravního značení</t>
  </si>
  <si>
    <t xml:space="preserve">Poznámka k položce:_x000D_
Položka zahrnuje pronájem, montáž a demontáž veškerého přechodného dopravního značení, nezbytného pro zajištění bezpečného provozu na dotčených komunikacích a to včetně případného zajištění Zvláštního užívání komunikací a veřejných ploch._x000D_
</t>
  </si>
  <si>
    <t>R07</t>
  </si>
  <si>
    <t>Sjezdy do koryta</t>
  </si>
  <si>
    <t>1905990077</t>
  </si>
  <si>
    <t>Sjezd do koryta</t>
  </si>
  <si>
    <t>Poznámka k položce:_x000D_
Položka zahrnuje zřízení potřebného počtu sjezdů do toku, pro řádné provedení stavby a to včetně jejich zpevnění pro pojezd a následného odstranění sjezdů.</t>
  </si>
  <si>
    <t>17</t>
  </si>
  <si>
    <t>R09</t>
  </si>
  <si>
    <t xml:space="preserve">Demontáž a následná zpětná montáž plotu </t>
  </si>
  <si>
    <t>512</t>
  </si>
  <si>
    <t>1585535749</t>
  </si>
  <si>
    <t>Poznámka k položce:_x000D_
Jedná se o roh plotu pozemku parc. č. 77/1 v k.ú. Sedliště u Jimramova, položka zahrnuje případný nákup materiálu a vybudování nového plotu, kdyby se původní při demontáži poškodil. Jedná se o jednoduchý dřevěný, laťkový plot o délce přibližně 7 bm.</t>
  </si>
  <si>
    <t>R10</t>
  </si>
  <si>
    <t xml:space="preserve">Náhrada za využití pozemku pro přístup </t>
  </si>
  <si>
    <t>ks</t>
  </si>
  <si>
    <t>-1506257379</t>
  </si>
  <si>
    <t>Poznámka k položce:_x000D_
Jedná se o náhradu za využití pozemku parc. č. 841/13 nájemci pozemku panu Kotoučkovi, náhrada 5 Kč/m2, uvažovaná plocha 160 m x 4 m po celou dobu stavby.</t>
  </si>
  <si>
    <t>SO_01 - Stavební práce</t>
  </si>
  <si>
    <t xml:space="preserve">    1 - Zemní práce</t>
  </si>
  <si>
    <t xml:space="preserve">    2 - Zakládání</t>
  </si>
  <si>
    <t xml:space="preserve">    4 - Vodorovné konstrukce</t>
  </si>
  <si>
    <t xml:space="preserve">    997 - Přesun sutě</t>
  </si>
  <si>
    <t xml:space="preserve">    998 - Přesun hmot</t>
  </si>
  <si>
    <t>OST - Ostatní</t>
  </si>
  <si>
    <t>111209111</t>
  </si>
  <si>
    <t>Spálení proutí a klestu</t>
  </si>
  <si>
    <t>m2</t>
  </si>
  <si>
    <t>CS ÚRS 2023 02</t>
  </si>
  <si>
    <t>265782291</t>
  </si>
  <si>
    <t>Spálení proutí, klestu z prořezávek a odstraněných křovin pro jakoukoliv dřevinu</t>
  </si>
  <si>
    <t>https://podminky.urs.cz/item/CS_URS_2023_02/111209111</t>
  </si>
  <si>
    <t>Poznámka k položce:_x000D_
Spálení zbylého klestu.</t>
  </si>
  <si>
    <t>112251101</t>
  </si>
  <si>
    <t>Odstranění pařezů D přes 100 do 300 mm</t>
  </si>
  <si>
    <t>kus</t>
  </si>
  <si>
    <t>-984654563</t>
  </si>
  <si>
    <t>Odstranění pařezů strojně s jejich vykopáním, vytrháním nebo odstřelením průměru přes 100 do 300 mm</t>
  </si>
  <si>
    <t>https://podminky.urs.cz/item/CS_URS_2023_02/112251101</t>
  </si>
  <si>
    <t>Poznámka k položce:_x000D_
_x000D_
V ceně jsou započteny i náklady na případné nutné odklizení pařezů na hromady na vzdálenost do 50 m nebo naložení na dopravní prostředek.</t>
  </si>
  <si>
    <t>112251102</t>
  </si>
  <si>
    <t>Odstranění pařezů D přes 300 do 500 mm</t>
  </si>
  <si>
    <t>1189141370</t>
  </si>
  <si>
    <t>Odstranění pařezů strojně s jejich vykopáním, vytrháním nebo odstřelením průměru přes 300 do 500 mm</t>
  </si>
  <si>
    <t>https://podminky.urs.cz/item/CS_URS_2023_02/112251102</t>
  </si>
  <si>
    <t>112251103</t>
  </si>
  <si>
    <t>Odstranění pařezů D přes 500 do 700 mm</t>
  </si>
  <si>
    <t>-679888114</t>
  </si>
  <si>
    <t>Odstranění pařezů strojně s jejich vykopáním, vytrháním nebo odstřelením průměru přes 500 do 700 mm</t>
  </si>
  <si>
    <t>https://podminky.urs.cz/item/CS_URS_2023_02/112251103</t>
  </si>
  <si>
    <t>115101201</t>
  </si>
  <si>
    <t>Čerpání vody na dopravní výšku do 10 m průměrný přítok do 500 l/min</t>
  </si>
  <si>
    <t>hod</t>
  </si>
  <si>
    <t>210978706</t>
  </si>
  <si>
    <t>Čerpání vody na dopravní výšku do 10 m s uvažovaným průměrným přítokem do 500 l/min</t>
  </si>
  <si>
    <t>https://podminky.urs.cz/item/CS_URS_2023_02/115101201</t>
  </si>
  <si>
    <t>115101301</t>
  </si>
  <si>
    <t>Pohotovost čerpací soupravy pro dopravní výšku do 10 m přítok do 500 l/min</t>
  </si>
  <si>
    <t>den</t>
  </si>
  <si>
    <t>-1926854013</t>
  </si>
  <si>
    <t>Pohotovost záložní čerpací soupravy pro dopravní výšku do 10 m s uvažovaným průměrným přítokem do 500 l/min</t>
  </si>
  <si>
    <t>https://podminky.urs.cz/item/CS_URS_2023_02/115101301</t>
  </si>
  <si>
    <t>122151107</t>
  </si>
  <si>
    <t>Odkopávky a prokopávky nezapažené v hornině třídy těžitelnosti I skupiny 1 a 2 objem přes 5000 m3 strojně</t>
  </si>
  <si>
    <t>m3</t>
  </si>
  <si>
    <t>2021731916</t>
  </si>
  <si>
    <t>Odkopávky a prokopávky nezapažené strojně v hornině třídy těžitelnosti I skupiny 1 a 2 přes 5 000 m3</t>
  </si>
  <si>
    <t>https://podminky.urs.cz/item/CS_URS_2023_02/122151107</t>
  </si>
  <si>
    <t>Poznámka k položce:_x000D_
V cenách jsou započteny i náklady na naložení na dopravní prostředek._x000D_
_x000D_
Odtěžená zemina z původního koryta 8513 m3 + odtěžená zemina ze slepého ramene 809 m3 = celkem 9322 m3._x000D_
_x000D_
Sejmutí stávajícího dna o 0,4 m. (280*0,4)_x000D_
_x000D_
viz. příloha D.5</t>
  </si>
  <si>
    <t>162201421</t>
  </si>
  <si>
    <t>Vodorovné přemístění pařezů do 1 km D přes 100 do 300 mm</t>
  </si>
  <si>
    <t>1898037108</t>
  </si>
  <si>
    <t>Vodorovné přemístění větví, kmenů nebo pařezů s naložením, složením a dopravou do 1000 m pařezů kmenů, průměru přes 100 do 300 mm</t>
  </si>
  <si>
    <t>https://podminky.urs.cz/item/CS_URS_2023_02/162201421</t>
  </si>
  <si>
    <t>Poznámka k položce:_x000D_
Zbylé pařezy, které nebudou použity jako mrtvé dřevo do koryta, budou odvezeny na skládku.</t>
  </si>
  <si>
    <t>162201422</t>
  </si>
  <si>
    <t>Vodorovné přemístění pařezů do 1 km D přes 300 do 500 mm</t>
  </si>
  <si>
    <t>-188689538</t>
  </si>
  <si>
    <t>Vodorovné přemístění větví, kmenů nebo pařezů s naložením, složením a dopravou do 1000 m pařezů kmenů, průměru přes 300 do 500 mm</t>
  </si>
  <si>
    <t>https://podminky.urs.cz/item/CS_URS_2023_02/162201422</t>
  </si>
  <si>
    <t>162201423</t>
  </si>
  <si>
    <t>Vodorovné přemístění pařezů do 1 km D přes 500 do 700 mm</t>
  </si>
  <si>
    <t>266568136</t>
  </si>
  <si>
    <t>Vodorovné přemístění větví, kmenů nebo pařezů s naložením, složením a dopravou do 1000 m pařezů kmenů, průměru přes 500 do 700 mm</t>
  </si>
  <si>
    <t>https://podminky.urs.cz/item/CS_URS_2023_02/162201423</t>
  </si>
  <si>
    <t>162301971</t>
  </si>
  <si>
    <t>Příplatek k vodorovnému přemístění pařezů D přes 100 do 300 mm ZKD 1 km</t>
  </si>
  <si>
    <t>-193782441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</si>
  <si>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</si>
  <si>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https://podminky.urs.cz/item/CS_URS_2023_02/162301971</t>
  </si>
  <si>
    <t>Poznámka k položce:_x000D_
14 km x 98 kusů</t>
  </si>
  <si>
    <t>VV</t>
  </si>
  <si>
    <t>14*98</t>
  </si>
  <si>
    <t>Součet</t>
  </si>
  <si>
    <t>162301972</t>
  </si>
  <si>
    <t>Příplatek k vodorovnému přemístění pařezů D přes 300 do 500 mm ZKD 1 km</t>
  </si>
  <si>
    <t>-1593100727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</si>
  <si>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</si>
  <si>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https://podminky.urs.cz/item/CS_URS_2023_02/162301972</t>
  </si>
  <si>
    <t>Poznámka k položce:_x000D_
14 km x 16 kusů</t>
  </si>
  <si>
    <t>14*16</t>
  </si>
  <si>
    <t>162301973</t>
  </si>
  <si>
    <t>Příplatek k vodorovnému přemístění pařezů D přes 500 do 700 mm ZKD 1 km</t>
  </si>
  <si>
    <t>330082284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</si>
  <si>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</si>
  <si>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https://podminky.urs.cz/item/CS_URS_2023_02/162301973</t>
  </si>
  <si>
    <t>Poznámka k položce:_x000D_
14 km x 1 kus</t>
  </si>
  <si>
    <t>162351103</t>
  </si>
  <si>
    <t>Vodorovné přemístění přes 50 do 500 m výkopku/sypaniny z horniny třídy těžitelnosti I skupiny 1 až 3</t>
  </si>
  <si>
    <t>-2057633022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</si>
  <si>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</si>
  <si>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</si>
  <si>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Poznámka k položce:_x000D_
Přemístění výkopku z koryta na meziskládku včetně složení.</t>
  </si>
  <si>
    <t>162451106</t>
  </si>
  <si>
    <t>Vodorovné přemístění přes 1 500 do 2000 m výkopku/sypaniny z horniny třídy těžitelnosti I skupiny 1 až 3</t>
  </si>
  <si>
    <t>1158237431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</si>
  <si>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</si>
  <si>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https://podminky.urs.cz/item/CS_URS_2023_02/162451106</t>
  </si>
  <si>
    <t>Poznámka k položce:_x000D_
Vodorovné přemístění výkopku na ZPF dle E.3 Dokladová část soubory Souhlasy s uložením na ZPF v k.ú. Sedliště u Jimramova, včetně složení._x000D_
_x000D_
Obnovení původního koryta + odnova slepého ramene = 9322 m3</t>
  </si>
  <si>
    <t>167151111</t>
  </si>
  <si>
    <t>Nakládání výkopku z hornin třídy těžitelnosti I skupiny 1 až 3 přes 100 m3</t>
  </si>
  <si>
    <t>1853647273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</si>
  <si>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</si>
  <si>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</si>
  <si>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171103202</t>
  </si>
  <si>
    <t>Uložení sypanin z horniny třídy těžitelnosti I a II skupiny 1 až 4 do hrází nádrží se zhutněním 100 % PS C s příměsí jílu přes 20 do 50 %</t>
  </si>
  <si>
    <t>-1780907453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</si>
  <si>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</si>
  <si>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https://podminky.urs.cz/item/CS_URS_2023_02/171103202</t>
  </si>
  <si>
    <t>Poznámka k položce:_x000D_
těleso hráze 109,2m3</t>
  </si>
  <si>
    <t>8,4*13</t>
  </si>
  <si>
    <t>181006111</t>
  </si>
  <si>
    <t>Rozprostření zemin tl vrstvy do 0,1 m schopných zúrodnění v rovině a sklonu do 1:5</t>
  </si>
  <si>
    <t>-852691195</t>
  </si>
  <si>
    <t>Rozprostření zemin schopných zúrodnění v rovině a ve sklonu do 1:5, tloušťka vrstvy do 0,10 m</t>
  </si>
  <si>
    <t>https://podminky.urs.cz/item/CS_URS_2023_02/181006111</t>
  </si>
  <si>
    <t>Poznámka k položce:_x000D_
Rozprostření odtěžené zeminy na ZPF dle E.3 Dokladová část soubory Souhlasy s uložením na ZPF v k.ú. Sedliště u Jimramova v tl. max 10 cm.</t>
  </si>
  <si>
    <t>19</t>
  </si>
  <si>
    <t>181451122</t>
  </si>
  <si>
    <t>Založení lučního trávníku výsevem pl přes 1000 m2 ve svahu přes 1:5 do 1:2</t>
  </si>
  <si>
    <t>1670370747</t>
  </si>
  <si>
    <t>Založení trávníku na půdě předem připravené plochy přes 1000 m2 výsevem včetně utažení lučního na svahu přes 1:5 do 1:2</t>
  </si>
  <si>
    <t>https://podminky.urs.cz/item/CS_URS_2023_02/181451122</t>
  </si>
  <si>
    <t>M</t>
  </si>
  <si>
    <t>00572100</t>
  </si>
  <si>
    <t>osivo jetelotráva intenzivní víceletá</t>
  </si>
  <si>
    <t>kg</t>
  </si>
  <si>
    <t>-1874184046</t>
  </si>
  <si>
    <t>2500*0,02 'Přepočtené koeficientem množství</t>
  </si>
  <si>
    <t>R26</t>
  </si>
  <si>
    <t>Nákup a dovoz vhodné zeminy na telěso hráze</t>
  </si>
  <si>
    <t>-1339272178</t>
  </si>
  <si>
    <t>Poznámka k položce:_x000D_
Položka obsahuje nákup a dovoz vhodné zeminy na těleso hráze. Zemina musí odpovídat požadavkům ČSN 75 2410 Malé vodní nádrže._x000D_
_x000D_
Těleso hráze 109,2m3</t>
  </si>
  <si>
    <t>183101114</t>
  </si>
  <si>
    <t>Hloubení jamek bez výměny půdy zeminy tř 1 až 4 obj přes 0,05 do 0,125 m3 v rovině a svahu do 1:5</t>
  </si>
  <si>
    <t>-1760363696</t>
  </si>
  <si>
    <t>Hloubení jamek pro vysazování rostlin v zemině tř.1 až 4 bez výměny půdy v rovině nebo na svahu do 1:5, objemu přes 0,05 do 0,125 m3</t>
  </si>
  <si>
    <t>https://podminky.urs.cz/item/CS_URS_2023_02/183101114</t>
  </si>
  <si>
    <t>Poznámka k položce:_x000D_
Hloubení jamek pro vysazování rostlin v zemině tř.1 až 4 bez výměny půdy v rovině nebo na svahu do 1:5, objemu přes 0,05 do 0,125 m3</t>
  </si>
  <si>
    <t>23</t>
  </si>
  <si>
    <t>183101121</t>
  </si>
  <si>
    <t>Hloubení jamek bez výměny půdy zeminy tř 1 až 4 obj přes 0,4 do 1 m3 v rovině a svahu do 1:5</t>
  </si>
  <si>
    <t>510247648</t>
  </si>
  <si>
    <t>Hloubení jamek pro vysazování rostlin v zemině tř.1 až 4 bez výměny půdy v rovině nebo na svahu do 1:5, objemu přes 0,40 do 1,00 m3</t>
  </si>
  <si>
    <t>https://podminky.urs.cz/item/CS_URS_2023_02/183101121</t>
  </si>
  <si>
    <t>Poznámka k položce:_x000D_
Hloubení jamek pro vysazování rostlin v zemině tř.1 až 4 bez výměny půdy v rovině nebo na svahu do 1:5, objemu přes 0,40 do 1,00 m3</t>
  </si>
  <si>
    <t>184102114</t>
  </si>
  <si>
    <t>Výsadba dřeviny s balem D přes 0,4 do 0,5 m do jamky se zalitím v rovině a svahu do 1:5</t>
  </si>
  <si>
    <t>-2013041611</t>
  </si>
  <si>
    <t>Výsadba dřeviny s balem do předem vyhloubené jamky se zalitím v rovině nebo na svahu do 1:5, při průměru balu přes 400 do 500 mm</t>
  </si>
  <si>
    <t>https://podminky.urs.cz/item/CS_URS_2023_02/184102114</t>
  </si>
  <si>
    <t>Poznámka k položce:_x000D_
Výsadba dřeviny s balem do předem vyhloubené jamky se zalitím v rovině nebo na svahu do 1:5, při průměru balu přes 400 do 500 mm</t>
  </si>
  <si>
    <t>25</t>
  </si>
  <si>
    <t>184102211</t>
  </si>
  <si>
    <t>Výsadba keře bez balu v do 1 m do jamky se zalitím v rovině a svahu do 1:5</t>
  </si>
  <si>
    <t>-2015755440</t>
  </si>
  <si>
    <t>Výsadba keře bez balu do předem vyhloubené jamky se zalitím v rovině nebo na svahu do 1:5 výšky do 1 m v terénu</t>
  </si>
  <si>
    <t>https://podminky.urs.cz/item/CS_URS_2023_02/184102211</t>
  </si>
  <si>
    <t>Poznámka k položce:_x000D_
Výsadba keře bez balu do předem vyhloubené jamky se zalitím v rovině nebo na svahu do 1:5 výšky do 1 m v terénu</t>
  </si>
  <si>
    <t>02652024</t>
  </si>
  <si>
    <t>Růže /Rosa/</t>
  </si>
  <si>
    <t>-78014041</t>
  </si>
  <si>
    <t>růže /Rosa/</t>
  </si>
  <si>
    <t>27</t>
  </si>
  <si>
    <t>R13</t>
  </si>
  <si>
    <t>Olše lepkavá/Alnus glutinosa</t>
  </si>
  <si>
    <t>1009751310</t>
  </si>
  <si>
    <t>olše lepkavá/alnus glutinosa</t>
  </si>
  <si>
    <t>Poznámka k položce:_x000D_
U výsadby se musí jednat o krytokořenné poodrostky výšky 80-120 cm.</t>
  </si>
  <si>
    <t>R14</t>
  </si>
  <si>
    <t>Javor klen/Acer pseudoplatanus/</t>
  </si>
  <si>
    <t>-474232559</t>
  </si>
  <si>
    <t>javor klen/Acer pseudoplatanus/</t>
  </si>
  <si>
    <t>29</t>
  </si>
  <si>
    <t>R15</t>
  </si>
  <si>
    <t>Líska obecná/Corylus avellana</t>
  </si>
  <si>
    <t>348937650</t>
  </si>
  <si>
    <t>líska obecná/corylus avellana</t>
  </si>
  <si>
    <t>30</t>
  </si>
  <si>
    <t>R16</t>
  </si>
  <si>
    <t>Brsel evropský/Euonymus europaeus</t>
  </si>
  <si>
    <t>1251841171</t>
  </si>
  <si>
    <t>brsel evropský/Euonymus europaeus</t>
  </si>
  <si>
    <t>31</t>
  </si>
  <si>
    <t>R17</t>
  </si>
  <si>
    <t>Vrba křehká/Salix fragilis</t>
  </si>
  <si>
    <t>391214294</t>
  </si>
  <si>
    <t>vrba křehká/salix fragilis</t>
  </si>
  <si>
    <t>32</t>
  </si>
  <si>
    <t>02650431</t>
  </si>
  <si>
    <t>Bříza bělokorá /Betula pendula/ 200-250cm</t>
  </si>
  <si>
    <t>1606036413</t>
  </si>
  <si>
    <t>bříza bělokorá /Betula pendula/ 200-250cm</t>
  </si>
  <si>
    <t>33</t>
  </si>
  <si>
    <t>184215132</t>
  </si>
  <si>
    <t>Ukotvení kmene dřevin třemi kůly D do 0,1 m dl přes 1 do 2 m</t>
  </si>
  <si>
    <t>847222828</t>
  </si>
  <si>
    <t>Ukotvení dřeviny kůly třemi kůly, délky přes 1 do 2 m</t>
  </si>
  <si>
    <t>https://podminky.urs.cz/item/CS_URS_2023_02/184215132</t>
  </si>
  <si>
    <t>34</t>
  </si>
  <si>
    <t>60591253</t>
  </si>
  <si>
    <t>Kůl vyvazovací dřevěný impregnovaný D 8cm dl 2m</t>
  </si>
  <si>
    <t>242132266</t>
  </si>
  <si>
    <t>kůl vyvazovací dřevěný impregnovaný D 8cm dl 2m</t>
  </si>
  <si>
    <t>35</t>
  </si>
  <si>
    <t>60591320</t>
  </si>
  <si>
    <t>Kulatina odkorněná D 7-15cm do dl 5m</t>
  </si>
  <si>
    <t>m</t>
  </si>
  <si>
    <t>192103569</t>
  </si>
  <si>
    <t>kulatina odkorněná D 7-15cm do dl 5m</t>
  </si>
  <si>
    <t>36</t>
  </si>
  <si>
    <t>184401111</t>
  </si>
  <si>
    <t>Příprava dřevin k přesazení bez výměny půdy s vyhnojením s balem D přes 0,6 do 0,8 m v rovině a svahu do 1:5</t>
  </si>
  <si>
    <t>1803474761</t>
  </si>
  <si>
    <t>Příprava dřeviny k přesazení v rovině nebo na svahu do 1:5 s balem, při průměru balu přes 0,6 do 0,8 m</t>
  </si>
  <si>
    <t>https://podminky.urs.cz/item/CS_URS_2023_02/184401111</t>
  </si>
  <si>
    <t>37</t>
  </si>
  <si>
    <t>R18</t>
  </si>
  <si>
    <t>Osazení pařezů (mrtvé dřevo) vč. stabilizace dubovými kůly a konopným provazcem, vč. potřebných zemních prací</t>
  </si>
  <si>
    <t>566592550</t>
  </si>
  <si>
    <t>Poznámka k položce:_x000D_
Uložení pařezů do koryta, 10 kusů.</t>
  </si>
  <si>
    <t>38</t>
  </si>
  <si>
    <t>R19</t>
  </si>
  <si>
    <t>Osazení kmenů v toku (mrtvé dřevo), dl. 2-3 m, vč. stabilizace pilotou a dubovými kůly, s ovázáním konopným provazcem a drátem</t>
  </si>
  <si>
    <t>-932779254</t>
  </si>
  <si>
    <t>39</t>
  </si>
  <si>
    <t>R25</t>
  </si>
  <si>
    <t>Provizorní hrazení</t>
  </si>
  <si>
    <t>1491960024</t>
  </si>
  <si>
    <t>Poznámka k položce:_x000D_
Převedení vody při realizaci zemní hrázky přehrazující tok a kamenného brodu. V ceně položky jsou započítány veškeré náklady, uvažuje se se zemními hrázkami z vytěženého materiálu, opatřená geotextílií a přisypaná kamenivem, včetně nákupu potrubí DN 1000 o délce cca 30 m._x000D_
_x000D_
V ceně je započteno zřízení i zrušení hrázky.</t>
  </si>
  <si>
    <t>Zakládání</t>
  </si>
  <si>
    <t>40</t>
  </si>
  <si>
    <t>213141111</t>
  </si>
  <si>
    <t>Zřízení vrstvy z geotextilie v rovině nebo ve sklonu do 1:5 š do 3 m</t>
  </si>
  <si>
    <t>95681670</t>
  </si>
  <si>
    <t>Zřízení vrstvy z geotextilie filtrační, separační, odvodňovací, ochranné, výztužné nebo protierozní v rovině nebo ve sklonu do 1:5, šířky do 3 m</t>
  </si>
  <si>
    <t>https://podminky.urs.cz/item/CS_URS_2023_02/213141111</t>
  </si>
  <si>
    <t>Poznámka k položce:_x000D_
Uložaní geotextýlie, viz. zápletový plůtek příloha č. D.4.6</t>
  </si>
  <si>
    <t>41</t>
  </si>
  <si>
    <t>451315126</t>
  </si>
  <si>
    <t>Podkladní nebo výplňová vrstva z betonu C 20/25 tl do 150 mm</t>
  </si>
  <si>
    <t>1145871789</t>
  </si>
  <si>
    <t>Podkladní a výplňové vrstvy z betonu prostého tloušťky do 150 mm, z betonu C 20/25</t>
  </si>
  <si>
    <t>https://podminky.urs.cz/item/CS_URS_2023_02/451315126</t>
  </si>
  <si>
    <t>Poznámka k položce:_x000D_
Brod viz. příloha D.4.4.</t>
  </si>
  <si>
    <t>0,4*7+0,4*35</t>
  </si>
  <si>
    <t>42</t>
  </si>
  <si>
    <t>451576121</t>
  </si>
  <si>
    <t>Podkladní a výplňová vrstva ze štěrkopísku tl do 200 mm</t>
  </si>
  <si>
    <t>-1440544384</t>
  </si>
  <si>
    <t>Podkladní a výplňová vrstva z kameniva tloušťky do 200 mm ze štěrkopísku</t>
  </si>
  <si>
    <t>https://podminky.urs.cz/item/CS_URS_2023_02/451576121</t>
  </si>
  <si>
    <t>Poznámka k položce:_x000D_
Brod viz. příloha D.4.4._x000D_
_x000D_
V cenách jsou započteny náklady na rozprostření podkladní vrstvy na podloží, zhutnění podkladní vrstvy na požadovanou tloušťku s urovnáním povrchu vrstvy pod vrtací šablony nebo betonové základové konstrukce, případně dlažby z betonu ve svahu.</t>
  </si>
  <si>
    <t>35*3,5</t>
  </si>
  <si>
    <t>43</t>
  </si>
  <si>
    <t>461211711</t>
  </si>
  <si>
    <t>Patka z lomového kamene pro dlažbu na sucho bez výplně spár</t>
  </si>
  <si>
    <t>-256381395</t>
  </si>
  <si>
    <t>Patka z lomového kamene lomařsky upraveného pro dlažbu zděná na sucho bez výplně spár</t>
  </si>
  <si>
    <t>https://podminky.urs.cz/item/CS_URS_2023_02/461211711</t>
  </si>
  <si>
    <t>Poznámka k položce:_x000D_
Patka z lomového kamene o velikosti kamene do 200 kg._x000D_
_x000D_
Viz. příloha D.4.3</t>
  </si>
  <si>
    <t>(2,5*3,2)*13</t>
  </si>
  <si>
    <t>44</t>
  </si>
  <si>
    <t>462512270</t>
  </si>
  <si>
    <t>Zához z lomového kamene s proštěrkováním z terénu hmotnost do 200 kg</t>
  </si>
  <si>
    <t>-1843371279</t>
  </si>
  <si>
    <t>Zához z lomového kamene neupraveného záhozového s proštěrkováním z terénu, hmotnosti jednotlivých kamenů do 200 kg</t>
  </si>
  <si>
    <t>https://podminky.urs.cz/item/CS_URS_2023_02/462512270</t>
  </si>
  <si>
    <t xml:space="preserve">Poznámka k položce:_x000D_
Kamenivo do 90kg:_x000D_
Stabilizace dřevěná lávka 130m2_x000D_
Stabilizace brod 50m2 + 40m2 = 90m2_x000D_
Stabilizace pod zápletovým plůtkem 150m2_x000D_
Stabilizace pod vyústěním potrubí 20m2_x000D_
_x000D_
Kamenivo do 200kg:_x000D_
Stabilizace v místě napojení odpadního koryta 67m2 + 22m2 + 51m2 = 140m2_x000D_
Stabilizace v místě napojení obnovovaného koryta 30m2 + 55m2 = 85m2_x000D_
Stabilizace průcezná hrázka 40m2_x000D_
</t>
  </si>
  <si>
    <t>130*0,2</t>
  </si>
  <si>
    <t>(50+40)*0,2</t>
  </si>
  <si>
    <t>150*0,2</t>
  </si>
  <si>
    <t>20*0,2</t>
  </si>
  <si>
    <t>(67+22+51)*0,4</t>
  </si>
  <si>
    <t>(30+55)*0,4</t>
  </si>
  <si>
    <t>40*0,4</t>
  </si>
  <si>
    <t>45</t>
  </si>
  <si>
    <t>462512370</t>
  </si>
  <si>
    <t>Zához z lomového kamene s proštěrkováním z terénu hmotnost přes 200 do 500 kg</t>
  </si>
  <si>
    <t>-531004459</t>
  </si>
  <si>
    <t>Zához z lomového kamene neupraveného záhozového s proštěrkováním z terénu, hmotnosti jednotlivých kamenů přes 200 do 500 kg</t>
  </si>
  <si>
    <t>https://podminky.urs.cz/item/CS_URS_2023_02/462512370</t>
  </si>
  <si>
    <t xml:space="preserve">Poznámka k položce:_x000D_
_x000D_
Viz. zasypání koryta příloha D.4.3  = 5*8*0,6_x000D_
_x000D_
Viz. průcezná hrázka příloha D.4.9 = 5,05*5,6_x000D_
_x000D_
_x000D_
</t>
  </si>
  <si>
    <t>5,05*5,6</t>
  </si>
  <si>
    <t>5*8*0,6</t>
  </si>
  <si>
    <t>46</t>
  </si>
  <si>
    <t>463212111</t>
  </si>
  <si>
    <t>Rovnanina z lomového kamene upraveného s vyklínováním spár úlomky kamene</t>
  </si>
  <si>
    <t>-2066992031</t>
  </si>
  <si>
    <t>Rovnanina z lomového kamene upraveného, tříděného jakékoliv tloušťky rovnaniny s vyklínováním spár a dutin úlomky kamene</t>
  </si>
  <si>
    <t>https://podminky.urs.cz/item/CS_URS_2023_02/463212111</t>
  </si>
  <si>
    <t>Poznámka k položce:_x000D_
Stabilizační pásy v obnovovaném korytě z lomového kamene do 200 kg s urovnáním. Umístění stabilizačních pásů bude odsouhlaseno projektovým manažerem._x000D_
_x000D_
Stabilizační pásy budou provedeny podle vzorového řezu D.4.7</t>
  </si>
  <si>
    <t>47</t>
  </si>
  <si>
    <t>464511122</t>
  </si>
  <si>
    <t>Pohoz z kamene záhozového hmotnosti do 200 kg z terénu</t>
  </si>
  <si>
    <t>-1383531483</t>
  </si>
  <si>
    <t>Pohoz dna nebo svahů jakékoliv tloušťky z kamene záhozového z terénu, hmotnosti jednotlivých kamenů do 200 kg</t>
  </si>
  <si>
    <t>https://podminky.urs.cz/item/CS_URS_2023_02/464511122</t>
  </si>
  <si>
    <t>Poznámka k položce:_x000D_
Kamenný zához nad zápletovým plůtkem 5-15 kg</t>
  </si>
  <si>
    <t>10,54*50</t>
  </si>
  <si>
    <t>48</t>
  </si>
  <si>
    <t>465511227</t>
  </si>
  <si>
    <t>Dlažba z lomového kamene na sucho s vyklínováním a vyplněním spár tl 250 mm</t>
  </si>
  <si>
    <t>-829957108</t>
  </si>
  <si>
    <t>Dlažba z lomového kamene lomařsky upraveného na sucho s vyklínováním kamenem, s vyplněním spár těženým kamenivem, drnem nebo ornicí s osetím, tl. kamene 250 mm</t>
  </si>
  <si>
    <t>https://podminky.urs.cz/item/CS_URS_2023_02/465511227</t>
  </si>
  <si>
    <t>Poznámka k položce:_x000D_
Brod viz. příloha D.4.4._x000D_
_x000D_
Kameny budou uloženy na štět bez spárování.</t>
  </si>
  <si>
    <t>49</t>
  </si>
  <si>
    <t>465511327</t>
  </si>
  <si>
    <t>Dlažba z lomového kamene na sucho s vyklínováním a vyplněním spár tl 300 mm</t>
  </si>
  <si>
    <t>1214045722</t>
  </si>
  <si>
    <t>Dlažba z lomového kamene lomařsky upraveného na sucho s vyklínováním kamenem, s vyplněním spár těženým kamenivem, drnem nebo ornicí s osetím, tl. kamene 300 mm</t>
  </si>
  <si>
    <t>https://podminky.urs.cz/item/CS_URS_2023_02/465511327</t>
  </si>
  <si>
    <t>Poznámka k položce:_x000D_
Zasypání koryta viz. příloha D.4.3</t>
  </si>
  <si>
    <t>8,4*15,9</t>
  </si>
  <si>
    <t>50</t>
  </si>
  <si>
    <t>466954242</t>
  </si>
  <si>
    <t>Plůtek zápletový z klestu vrbového z kůlů D do 120 mm v přes 0,4 do 0,6 m dvouřadový</t>
  </si>
  <si>
    <t>587982641</t>
  </si>
  <si>
    <t>Plůtek zápletový z klestu vrbového, z kůlů Ø do 120 mm, délky od 1 do 2 m zaražených v osové vzdálenosti od 0,4 do 0,6 m v zápletu přes 0,4 do 0,6 m dvouřadový</t>
  </si>
  <si>
    <t>https://podminky.urs.cz/item/CS_URS_2023_02/466954242</t>
  </si>
  <si>
    <t>Poznámka k položce:_x000D_
Zápletový plůtek ve dvou řadách bude realizován dle přílohy D.4.6_x000D_
_x000D_
V cenách plůtků dvouřadových jsou započteny i náklady na vykopávku zeminy pro vyplnění vnitřního prostoru mezi plůtky a na přehození sypaniny do tohoto prostoru.</t>
  </si>
  <si>
    <t>51</t>
  </si>
  <si>
    <t>69311080</t>
  </si>
  <si>
    <t>Geotextilie netkaná separační, ochranná, filtrační, drenážní PES 200g/m2</t>
  </si>
  <si>
    <t>-2131347615</t>
  </si>
  <si>
    <t>geotextilie netkaná separační, ochranná, filtrační, drenážní PES 200g/m2</t>
  </si>
  <si>
    <t>Poznámka k položce:_x000D_
Geotextilie v místě zápletového plůtku._x000D_
_x000D_
Přepočítáno koeficientem množství 1,1845</t>
  </si>
  <si>
    <t>50*0,6*1,1845</t>
  </si>
  <si>
    <t>997</t>
  </si>
  <si>
    <t>Přesun sutě</t>
  </si>
  <si>
    <t>52</t>
  </si>
  <si>
    <t>997013811</t>
  </si>
  <si>
    <t>Poplatek za uložení na skládce (skládkovné) stavebního odpadu dřevěného kód odpadu 17 02 01</t>
  </si>
  <si>
    <t>t</t>
  </si>
  <si>
    <t>-887584340</t>
  </si>
  <si>
    <t>Poplatek za uložení stavebního odpadu na skládce (skládkovné) dřevěného zatříděného do Katalogu odpadů pod kódem 17 02 01</t>
  </si>
  <si>
    <t>https://podminky.urs.cz/item/CS_URS_2023_02/997013811</t>
  </si>
  <si>
    <t>Poznámka k položce:_x000D_
pařezy 10-30: 93*1*(1000/1000)_x000D_
pařezy 30-50: 11*1,5*(1000/1000)_x000D_
pařezy 50-70: 1*6*(1000/1000)_x000D_
_x000D_
Uvažováno s objemovou hmotností pařezu i se zeminou 1000kg/m3.</t>
  </si>
  <si>
    <t>11*1,5*(1000/1000)</t>
  </si>
  <si>
    <t>1*6*(1000/1000)</t>
  </si>
  <si>
    <t>93*1*(1000/1000)</t>
  </si>
  <si>
    <t>998</t>
  </si>
  <si>
    <t>Přesun hmot</t>
  </si>
  <si>
    <t>53</t>
  </si>
  <si>
    <t>998332011</t>
  </si>
  <si>
    <t>Přesun hmot pro úpravy vodních toků a kanály</t>
  </si>
  <si>
    <t>-2021995084</t>
  </si>
  <si>
    <t>Přesun hmot pro úpravy vodních toků a kanály, hráze rybníků apod. dopravní vzdálenost do 500 m</t>
  </si>
  <si>
    <t>https://podminky.urs.cz/item/CS_URS_2023_02/998332011</t>
  </si>
  <si>
    <t>OST</t>
  </si>
  <si>
    <t>Ostatní</t>
  </si>
  <si>
    <t>54</t>
  </si>
  <si>
    <t>R20</t>
  </si>
  <si>
    <t>Schodiště ze soklového kamene stabilizované dřevěnými piloty</t>
  </si>
  <si>
    <t>1957388561</t>
  </si>
  <si>
    <t>Poznámka k položce:_x000D_
Položka zahrnuje stabilizaci dřevěnými pilotami, nášlapné vrstvy budou vybudovány ze soklového kamene, uloženy na sucho.</t>
  </si>
  <si>
    <t>55</t>
  </si>
  <si>
    <t>R21</t>
  </si>
  <si>
    <t>Zarovnání stávajícího potrubí</t>
  </si>
  <si>
    <t>-1113166682</t>
  </si>
  <si>
    <t>Zarovnání stávajícího potrubí v místě obnovovatelného koryta</t>
  </si>
  <si>
    <t>Poznámka k položce:_x000D_
Zarovnání stávajícího potrubí v místě obnovovatelného koryta</t>
  </si>
  <si>
    <t>56</t>
  </si>
  <si>
    <t>R22</t>
  </si>
  <si>
    <t>Pročištění odpadního koryta strojně</t>
  </si>
  <si>
    <t>579996392</t>
  </si>
  <si>
    <t>Poznámka k položce:_x000D_
Pročištění odpadního koryta s odstraněním travnatého porostu nebo nánosu s naložením na dopravní prostředek nebo s přemístěním na hromady na vzdálenost do 20 m strojně._x000D_
_x000D_
Položka zahrnuje pročištění odpadního koryta v déce 100 m + 60 m</t>
  </si>
  <si>
    <t>57</t>
  </si>
  <si>
    <t>R23</t>
  </si>
  <si>
    <t>Rozebrání stávající kamenné přehrážky a vkládání rozebraných kamenů do obnovovaného koryta</t>
  </si>
  <si>
    <t>-1511583180</t>
  </si>
  <si>
    <t xml:space="preserve">Poznámka k položce:_x000D_
Součástí položky bude rozebrání stávající přehrážky z kamenného pohozu a pomístní vložení rozebraného kamene do obnovovaného koryta._x000D_
_x000D_
_x000D_
_x000D_
</t>
  </si>
  <si>
    <t>58</t>
  </si>
  <si>
    <t>R24</t>
  </si>
  <si>
    <t>Ochrana dřevin při stavbě</t>
  </si>
  <si>
    <t>-1994210925</t>
  </si>
  <si>
    <t>Poznámka k položce:_x000D_
Zřízení a odstranění bednění stromů průměru do 300 mm dle ČSN 83 9061.</t>
  </si>
  <si>
    <t>59</t>
  </si>
  <si>
    <t>R27</t>
  </si>
  <si>
    <t>Likvidace výkopku na ZPF</t>
  </si>
  <si>
    <t>1470081243</t>
  </si>
  <si>
    <t>Poznámka k položce:_x000D_
Uvažována kompletní likvidace výkopku na ZPF dle PD a příloh dokladové části projektové dokumentace (Souhlas k použití sedimentů na ZPF a Souhlasy zemědělců) a to včetně dodržení veškerých podmínek a zajištění následné hluboké orby, náhrad zemědělcům, vysbírání případných hrubších nečistot z výkopku, např. kamenů a kusů dřevin._x000D_
_x000D_
19,89 ha * 5 Kč/m2 + orba + vysbírání nečistot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</si>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</sst>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62301973" TargetMode="External"/><Relationship Id="rId18" Type="http://schemas.openxmlformats.org/officeDocument/2006/relationships/hyperlink" Target="https://podminky.urs.cz/item/CS_URS_2023_02/181006111" TargetMode="External"/><Relationship Id="rId26" Type="http://schemas.openxmlformats.org/officeDocument/2006/relationships/hyperlink" Target="https://podminky.urs.cz/item/CS_URS_2023_02/213141111" TargetMode="External"/><Relationship Id="rId39" Type="http://schemas.openxmlformats.org/officeDocument/2006/relationships/drawing" Target="../drawings/drawing2.xml"/><Relationship Id="rId21" Type="http://schemas.openxmlformats.org/officeDocument/2006/relationships/hyperlink" Target="https://podminky.urs.cz/item/CS_URS_2023_02/183101121" TargetMode="External"/><Relationship Id="rId34" Type="http://schemas.openxmlformats.org/officeDocument/2006/relationships/hyperlink" Target="https://podminky.urs.cz/item/CS_URS_2023_02/465511227" TargetMode="External"/><Relationship Id="rId7" Type="http://schemas.openxmlformats.org/officeDocument/2006/relationships/hyperlink" Target="https://podminky.urs.cz/item/CS_URS_2023_02/122151107" TargetMode="External"/><Relationship Id="rId12" Type="http://schemas.openxmlformats.org/officeDocument/2006/relationships/hyperlink" Target="https://podminky.urs.cz/item/CS_URS_2023_02/162301972" TargetMode="External"/><Relationship Id="rId17" Type="http://schemas.openxmlformats.org/officeDocument/2006/relationships/hyperlink" Target="https://podminky.urs.cz/item/CS_URS_2023_02/171103202" TargetMode="External"/><Relationship Id="rId25" Type="http://schemas.openxmlformats.org/officeDocument/2006/relationships/hyperlink" Target="https://podminky.urs.cz/item/CS_URS_2023_02/184401111" TargetMode="External"/><Relationship Id="rId33" Type="http://schemas.openxmlformats.org/officeDocument/2006/relationships/hyperlink" Target="https://podminky.urs.cz/item/CS_URS_2023_02/464511122" TargetMode="External"/><Relationship Id="rId38" Type="http://schemas.openxmlformats.org/officeDocument/2006/relationships/hyperlink" Target="https://podminky.urs.cz/item/CS_URS_2023_02/998332011" TargetMode="External"/><Relationship Id="rId2" Type="http://schemas.openxmlformats.org/officeDocument/2006/relationships/hyperlink" Target="https://podminky.urs.cz/item/CS_URS_2023_02/112251101" TargetMode="External"/><Relationship Id="rId16" Type="http://schemas.openxmlformats.org/officeDocument/2006/relationships/hyperlink" Target="https://podminky.urs.cz/item/CS_URS_2023_02/167151111" TargetMode="External"/><Relationship Id="rId20" Type="http://schemas.openxmlformats.org/officeDocument/2006/relationships/hyperlink" Target="https://podminky.urs.cz/item/CS_URS_2023_02/183101114" TargetMode="External"/><Relationship Id="rId29" Type="http://schemas.openxmlformats.org/officeDocument/2006/relationships/hyperlink" Target="https://podminky.urs.cz/item/CS_URS_2023_02/461211711" TargetMode="External"/><Relationship Id="rId1" Type="http://schemas.openxmlformats.org/officeDocument/2006/relationships/hyperlink" Target="https://podminky.urs.cz/item/CS_URS_2023_02/111209111" TargetMode="External"/><Relationship Id="rId6" Type="http://schemas.openxmlformats.org/officeDocument/2006/relationships/hyperlink" Target="https://podminky.urs.cz/item/CS_URS_2023_02/115101301" TargetMode="External"/><Relationship Id="rId11" Type="http://schemas.openxmlformats.org/officeDocument/2006/relationships/hyperlink" Target="https://podminky.urs.cz/item/CS_URS_2023_02/162301971" TargetMode="External"/><Relationship Id="rId24" Type="http://schemas.openxmlformats.org/officeDocument/2006/relationships/hyperlink" Target="https://podminky.urs.cz/item/CS_URS_2023_02/184215132" TargetMode="External"/><Relationship Id="rId32" Type="http://schemas.openxmlformats.org/officeDocument/2006/relationships/hyperlink" Target="https://podminky.urs.cz/item/CS_URS_2023_02/463212111" TargetMode="External"/><Relationship Id="rId37" Type="http://schemas.openxmlformats.org/officeDocument/2006/relationships/hyperlink" Target="https://podminky.urs.cz/item/CS_URS_2023_02/997013811" TargetMode="External"/><Relationship Id="rId5" Type="http://schemas.openxmlformats.org/officeDocument/2006/relationships/hyperlink" Target="https://podminky.urs.cz/item/CS_URS_2023_02/115101201" TargetMode="External"/><Relationship Id="rId15" Type="http://schemas.openxmlformats.org/officeDocument/2006/relationships/hyperlink" Target="https://podminky.urs.cz/item/CS_URS_2023_02/162451106" TargetMode="External"/><Relationship Id="rId23" Type="http://schemas.openxmlformats.org/officeDocument/2006/relationships/hyperlink" Target="https://podminky.urs.cz/item/CS_URS_2023_02/184102211" TargetMode="External"/><Relationship Id="rId28" Type="http://schemas.openxmlformats.org/officeDocument/2006/relationships/hyperlink" Target="https://podminky.urs.cz/item/CS_URS_2023_02/451576121" TargetMode="External"/><Relationship Id="rId36" Type="http://schemas.openxmlformats.org/officeDocument/2006/relationships/hyperlink" Target="https://podminky.urs.cz/item/CS_URS_2023_02/466954242" TargetMode="External"/><Relationship Id="rId10" Type="http://schemas.openxmlformats.org/officeDocument/2006/relationships/hyperlink" Target="https://podminky.urs.cz/item/CS_URS_2023_02/162201423" TargetMode="External"/><Relationship Id="rId19" Type="http://schemas.openxmlformats.org/officeDocument/2006/relationships/hyperlink" Target="https://podminky.urs.cz/item/CS_URS_2023_02/181451122" TargetMode="External"/><Relationship Id="rId31" Type="http://schemas.openxmlformats.org/officeDocument/2006/relationships/hyperlink" Target="https://podminky.urs.cz/item/CS_URS_2023_02/462512370" TargetMode="External"/><Relationship Id="rId4" Type="http://schemas.openxmlformats.org/officeDocument/2006/relationships/hyperlink" Target="https://podminky.urs.cz/item/CS_URS_2023_02/112251103" TargetMode="External"/><Relationship Id="rId9" Type="http://schemas.openxmlformats.org/officeDocument/2006/relationships/hyperlink" Target="https://podminky.urs.cz/item/CS_URS_2023_02/162201422" TargetMode="External"/><Relationship Id="rId14" Type="http://schemas.openxmlformats.org/officeDocument/2006/relationships/hyperlink" Target="https://podminky.urs.cz/item/CS_URS_2023_02/162351103" TargetMode="External"/><Relationship Id="rId22" Type="http://schemas.openxmlformats.org/officeDocument/2006/relationships/hyperlink" Target="https://podminky.urs.cz/item/CS_URS_2023_02/184102114" TargetMode="External"/><Relationship Id="rId27" Type="http://schemas.openxmlformats.org/officeDocument/2006/relationships/hyperlink" Target="https://podminky.urs.cz/item/CS_URS_2023_02/451315126" TargetMode="External"/><Relationship Id="rId30" Type="http://schemas.openxmlformats.org/officeDocument/2006/relationships/hyperlink" Target="https://podminky.urs.cz/item/CS_URS_2023_02/462512270" TargetMode="External"/><Relationship Id="rId35" Type="http://schemas.openxmlformats.org/officeDocument/2006/relationships/hyperlink" Target="https://podminky.urs.cz/item/CS_URS_2023_02/465511327" TargetMode="External"/><Relationship Id="rId8" Type="http://schemas.openxmlformats.org/officeDocument/2006/relationships/hyperlink" Target="https://podminky.urs.cz/item/CS_URS_2023_02/162201421" TargetMode="External"/><Relationship Id="rId3" Type="http://schemas.openxmlformats.org/officeDocument/2006/relationships/hyperlink" Target="https://podminky.urs.cz/item/CS_URS_2023_02/11225110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13274000" TargetMode="External"/><Relationship Id="rId3" Type="http://schemas.openxmlformats.org/officeDocument/2006/relationships/hyperlink" Target="https://podminky.urs.cz/item/CS_URS_2022_01/032002000" TargetMode="External"/><Relationship Id="rId7" Type="http://schemas.openxmlformats.org/officeDocument/2006/relationships/hyperlink" Target="https://podminky.urs.cz/item/CS_URS_2022_01/062303000" TargetMode="External"/><Relationship Id="rId2" Type="http://schemas.openxmlformats.org/officeDocument/2006/relationships/hyperlink" Target="https://podminky.urs.cz/item/CS_URS_2022_01/021303000" TargetMode="External"/><Relationship Id="rId1" Type="http://schemas.openxmlformats.org/officeDocument/2006/relationships/hyperlink" Target="https://podminky.urs.cz/item/CS_URS_2022_01/012002000" TargetMode="External"/><Relationship Id="rId6" Type="http://schemas.openxmlformats.org/officeDocument/2006/relationships/hyperlink" Target="https://podminky.urs.cz/item/CS_URS_2022_01/043154000" TargetMode="External"/><Relationship Id="rId5" Type="http://schemas.openxmlformats.org/officeDocument/2006/relationships/hyperlink" Target="https://podminky.urs.cz/item/CS_URS_2022_01/041903000" TargetMode="External"/><Relationship Id="rId4" Type="http://schemas.openxmlformats.org/officeDocument/2006/relationships/hyperlink" Target="https://podminky.urs.cz/item/CS_URS_2022_01/039203000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opLeftCell="A2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7" t="s">
        <v>6</v>
      </c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73" t="s">
        <v>15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R5" s="20"/>
      <c r="BE5" s="270" t="s">
        <v>16</v>
      </c>
      <c r="BS5" s="17" t="s">
        <v>7</v>
      </c>
    </row>
    <row r="6" spans="1:74" s="1" customFormat="1" ht="36.950000000000003" customHeight="1">
      <c r="B6" s="20"/>
      <c r="D6" s="26" t="s">
        <v>17</v>
      </c>
      <c r="K6" s="275" t="s">
        <v>18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R6" s="20"/>
      <c r="BE6" s="271"/>
      <c r="BS6" s="17" t="s">
        <v>7</v>
      </c>
    </row>
    <row r="7" spans="1:74" s="1" customFormat="1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71"/>
      <c r="BS7" s="17" t="s">
        <v>7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71"/>
      <c r="BS8" s="17" t="s">
        <v>7</v>
      </c>
    </row>
    <row r="9" spans="1:74" s="1" customFormat="1" ht="14.45" customHeight="1">
      <c r="B9" s="20"/>
      <c r="AR9" s="20"/>
      <c r="BE9" s="271"/>
      <c r="BS9" s="17" t="s">
        <v>7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71"/>
      <c r="BS10" s="17" t="s">
        <v>7</v>
      </c>
    </row>
    <row r="11" spans="1:74" s="1" customFormat="1" ht="18.399999999999999" customHeight="1">
      <c r="B11" s="20"/>
      <c r="E11" s="25" t="s">
        <v>28</v>
      </c>
      <c r="AK11" s="27" t="s">
        <v>29</v>
      </c>
      <c r="AN11" s="25" t="s">
        <v>30</v>
      </c>
      <c r="AR11" s="20"/>
      <c r="BE11" s="271"/>
      <c r="BS11" s="17" t="s">
        <v>7</v>
      </c>
    </row>
    <row r="12" spans="1:74" s="1" customFormat="1" ht="6.95" customHeight="1">
      <c r="B12" s="20"/>
      <c r="AR12" s="20"/>
      <c r="BE12" s="271"/>
      <c r="BS12" s="17" t="s">
        <v>7</v>
      </c>
    </row>
    <row r="13" spans="1:74" s="1" customFormat="1" ht="12" customHeight="1">
      <c r="B13" s="20"/>
      <c r="D13" s="27" t="s">
        <v>31</v>
      </c>
      <c r="AK13" s="27" t="s">
        <v>26</v>
      </c>
      <c r="AN13" s="29" t="s">
        <v>32</v>
      </c>
      <c r="AR13" s="20"/>
      <c r="BE13" s="271"/>
      <c r="BS13" s="17" t="s">
        <v>7</v>
      </c>
    </row>
    <row r="14" spans="1:74" ht="12.75">
      <c r="B14" s="20"/>
      <c r="E14" s="276" t="s">
        <v>32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" t="s">
        <v>29</v>
      </c>
      <c r="AN14" s="29" t="s">
        <v>32</v>
      </c>
      <c r="AR14" s="20"/>
      <c r="BE14" s="271"/>
      <c r="BS14" s="17" t="s">
        <v>7</v>
      </c>
    </row>
    <row r="15" spans="1:74" s="1" customFormat="1" ht="6.95" customHeight="1">
      <c r="B15" s="20"/>
      <c r="AR15" s="20"/>
      <c r="BE15" s="271"/>
      <c r="BS15" s="17" t="s">
        <v>4</v>
      </c>
    </row>
    <row r="16" spans="1:74" s="1" customFormat="1" ht="12" customHeight="1">
      <c r="B16" s="20"/>
      <c r="D16" s="27" t="s">
        <v>33</v>
      </c>
      <c r="AK16" s="27" t="s">
        <v>26</v>
      </c>
      <c r="AN16" s="25" t="s">
        <v>3</v>
      </c>
      <c r="AR16" s="20"/>
      <c r="BE16" s="271"/>
      <c r="BS16" s="17" t="s">
        <v>4</v>
      </c>
    </row>
    <row r="17" spans="1:71" s="1" customFormat="1" ht="18.399999999999999" customHeight="1">
      <c r="B17" s="20"/>
      <c r="E17" s="25" t="s">
        <v>34</v>
      </c>
      <c r="AK17" s="27" t="s">
        <v>29</v>
      </c>
      <c r="AN17" s="25" t="s">
        <v>3</v>
      </c>
      <c r="AR17" s="20"/>
      <c r="BE17" s="271"/>
      <c r="BS17" s="17" t="s">
        <v>35</v>
      </c>
    </row>
    <row r="18" spans="1:71" s="1" customFormat="1" ht="6.95" customHeight="1">
      <c r="B18" s="20"/>
      <c r="AR18" s="20"/>
      <c r="BE18" s="271"/>
      <c r="BS18" s="17" t="s">
        <v>7</v>
      </c>
    </row>
    <row r="19" spans="1:71" s="1" customFormat="1" ht="12" customHeight="1">
      <c r="B19" s="20"/>
      <c r="D19" s="27" t="s">
        <v>36</v>
      </c>
      <c r="AK19" s="27" t="s">
        <v>26</v>
      </c>
      <c r="AN19" s="25" t="s">
        <v>27</v>
      </c>
      <c r="AR19" s="20"/>
      <c r="BE19" s="271"/>
      <c r="BS19" s="17" t="s">
        <v>7</v>
      </c>
    </row>
    <row r="20" spans="1:71" s="1" customFormat="1" ht="18.399999999999999" customHeight="1">
      <c r="B20" s="20"/>
      <c r="E20" s="25" t="s">
        <v>28</v>
      </c>
      <c r="AK20" s="27" t="s">
        <v>29</v>
      </c>
      <c r="AN20" s="25" t="s">
        <v>30</v>
      </c>
      <c r="AR20" s="20"/>
      <c r="BE20" s="271"/>
      <c r="BS20" s="17" t="s">
        <v>35</v>
      </c>
    </row>
    <row r="21" spans="1:71" s="1" customFormat="1" ht="6.95" customHeight="1">
      <c r="B21" s="20"/>
      <c r="AR21" s="20"/>
      <c r="BE21" s="271"/>
    </row>
    <row r="22" spans="1:71" s="1" customFormat="1" ht="12" customHeight="1">
      <c r="B22" s="20"/>
      <c r="D22" s="27" t="s">
        <v>37</v>
      </c>
      <c r="AR22" s="20"/>
      <c r="BE22" s="271"/>
    </row>
    <row r="23" spans="1:71" s="1" customFormat="1" ht="47.25" customHeight="1">
      <c r="B23" s="20"/>
      <c r="E23" s="278" t="s">
        <v>38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R23" s="20"/>
      <c r="BE23" s="271"/>
    </row>
    <row r="24" spans="1:71" s="1" customFormat="1" ht="6.95" customHeight="1">
      <c r="B24" s="20"/>
      <c r="AR24" s="20"/>
      <c r="BE24" s="27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1"/>
    </row>
    <row r="26" spans="1:71" s="2" customFormat="1" ht="25.9" customHeight="1">
      <c r="A26" s="32"/>
      <c r="B26" s="33"/>
      <c r="C26" s="32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9">
        <f>ROUND(AG54,2)</f>
        <v>0</v>
      </c>
      <c r="AL26" s="280"/>
      <c r="AM26" s="280"/>
      <c r="AN26" s="280"/>
      <c r="AO26" s="280"/>
      <c r="AP26" s="32"/>
      <c r="AQ26" s="32"/>
      <c r="AR26" s="33"/>
      <c r="BE26" s="27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7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81" t="s">
        <v>40</v>
      </c>
      <c r="M28" s="281"/>
      <c r="N28" s="281"/>
      <c r="O28" s="281"/>
      <c r="P28" s="281"/>
      <c r="Q28" s="32"/>
      <c r="R28" s="32"/>
      <c r="S28" s="32"/>
      <c r="T28" s="32"/>
      <c r="U28" s="32"/>
      <c r="V28" s="32"/>
      <c r="W28" s="281" t="s">
        <v>41</v>
      </c>
      <c r="X28" s="281"/>
      <c r="Y28" s="281"/>
      <c r="Z28" s="281"/>
      <c r="AA28" s="281"/>
      <c r="AB28" s="281"/>
      <c r="AC28" s="281"/>
      <c r="AD28" s="281"/>
      <c r="AE28" s="281"/>
      <c r="AF28" s="32"/>
      <c r="AG28" s="32"/>
      <c r="AH28" s="32"/>
      <c r="AI28" s="32"/>
      <c r="AJ28" s="32"/>
      <c r="AK28" s="281" t="s">
        <v>42</v>
      </c>
      <c r="AL28" s="281"/>
      <c r="AM28" s="281"/>
      <c r="AN28" s="281"/>
      <c r="AO28" s="281"/>
      <c r="AP28" s="32"/>
      <c r="AQ28" s="32"/>
      <c r="AR28" s="33"/>
      <c r="BE28" s="271"/>
    </row>
    <row r="29" spans="1:71" s="3" customFormat="1" ht="14.45" customHeight="1">
      <c r="B29" s="37"/>
      <c r="D29" s="27" t="s">
        <v>43</v>
      </c>
      <c r="F29" s="27" t="s">
        <v>44</v>
      </c>
      <c r="L29" s="284">
        <v>0.21</v>
      </c>
      <c r="M29" s="283"/>
      <c r="N29" s="283"/>
      <c r="O29" s="283"/>
      <c r="P29" s="283"/>
      <c r="W29" s="282">
        <f>ROUND(AZ54,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2">
        <f>ROUND(AV54, 2)</f>
        <v>0</v>
      </c>
      <c r="AL29" s="283"/>
      <c r="AM29" s="283"/>
      <c r="AN29" s="283"/>
      <c r="AO29" s="283"/>
      <c r="AR29" s="37"/>
      <c r="BE29" s="272"/>
    </row>
    <row r="30" spans="1:71" s="3" customFormat="1" ht="14.45" customHeight="1">
      <c r="B30" s="37"/>
      <c r="F30" s="27" t="s">
        <v>45</v>
      </c>
      <c r="L30" s="284">
        <v>0.15</v>
      </c>
      <c r="M30" s="283"/>
      <c r="N30" s="283"/>
      <c r="O30" s="283"/>
      <c r="P30" s="283"/>
      <c r="W30" s="282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2">
        <f>ROUND(AW54, 2)</f>
        <v>0</v>
      </c>
      <c r="AL30" s="283"/>
      <c r="AM30" s="283"/>
      <c r="AN30" s="283"/>
      <c r="AO30" s="283"/>
      <c r="AR30" s="37"/>
      <c r="BE30" s="272"/>
    </row>
    <row r="31" spans="1:71" s="3" customFormat="1" ht="14.45" hidden="1" customHeight="1">
      <c r="B31" s="37"/>
      <c r="F31" s="27" t="s">
        <v>46</v>
      </c>
      <c r="L31" s="284">
        <v>0.21</v>
      </c>
      <c r="M31" s="283"/>
      <c r="N31" s="283"/>
      <c r="O31" s="283"/>
      <c r="P31" s="283"/>
      <c r="W31" s="282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2">
        <v>0</v>
      </c>
      <c r="AL31" s="283"/>
      <c r="AM31" s="283"/>
      <c r="AN31" s="283"/>
      <c r="AO31" s="283"/>
      <c r="AR31" s="37"/>
      <c r="BE31" s="272"/>
    </row>
    <row r="32" spans="1:71" s="3" customFormat="1" ht="14.45" hidden="1" customHeight="1">
      <c r="B32" s="37"/>
      <c r="F32" s="27" t="s">
        <v>47</v>
      </c>
      <c r="L32" s="284">
        <v>0.15</v>
      </c>
      <c r="M32" s="283"/>
      <c r="N32" s="283"/>
      <c r="O32" s="283"/>
      <c r="P32" s="283"/>
      <c r="W32" s="282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2">
        <v>0</v>
      </c>
      <c r="AL32" s="283"/>
      <c r="AM32" s="283"/>
      <c r="AN32" s="283"/>
      <c r="AO32" s="283"/>
      <c r="AR32" s="37"/>
      <c r="BE32" s="272"/>
    </row>
    <row r="33" spans="1:57" s="3" customFormat="1" ht="14.45" hidden="1" customHeight="1">
      <c r="B33" s="37"/>
      <c r="F33" s="27" t="s">
        <v>48</v>
      </c>
      <c r="L33" s="284">
        <v>0</v>
      </c>
      <c r="M33" s="283"/>
      <c r="N33" s="283"/>
      <c r="O33" s="283"/>
      <c r="P33" s="283"/>
      <c r="W33" s="282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2">
        <v>0</v>
      </c>
      <c r="AL33" s="283"/>
      <c r="AM33" s="283"/>
      <c r="AN33" s="283"/>
      <c r="AO33" s="283"/>
      <c r="AR33" s="3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85" t="s">
        <v>51</v>
      </c>
      <c r="Y35" s="286"/>
      <c r="Z35" s="286"/>
      <c r="AA35" s="286"/>
      <c r="AB35" s="286"/>
      <c r="AC35" s="40"/>
      <c r="AD35" s="40"/>
      <c r="AE35" s="40"/>
      <c r="AF35" s="40"/>
      <c r="AG35" s="40"/>
      <c r="AH35" s="40"/>
      <c r="AI35" s="40"/>
      <c r="AJ35" s="40"/>
      <c r="AK35" s="287">
        <f>SUM(AK26:AK33)</f>
        <v>0</v>
      </c>
      <c r="AL35" s="286"/>
      <c r="AM35" s="286"/>
      <c r="AN35" s="286"/>
      <c r="AO35" s="288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5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5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5" customHeight="1">
      <c r="A42" s="32"/>
      <c r="B42" s="33"/>
      <c r="C42" s="21" t="s">
        <v>52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5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113308_2023/02</v>
      </c>
      <c r="AR44" s="46"/>
    </row>
    <row r="45" spans="1:57" s="5" customFormat="1" ht="36.950000000000003" customHeight="1">
      <c r="B45" s="47"/>
      <c r="C45" s="48" t="s">
        <v>17</v>
      </c>
      <c r="L45" s="289" t="str">
        <f>K6</f>
        <v>Svratka, Sedliště u Jimramova, oprava původního koryta</v>
      </c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R45" s="47"/>
    </row>
    <row r="46" spans="1:57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21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Sedliště u Jimramova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23</v>
      </c>
      <c r="AJ47" s="32"/>
      <c r="AK47" s="32"/>
      <c r="AL47" s="32"/>
      <c r="AM47" s="291" t="str">
        <f>IF(AN8= "","",AN8)</f>
        <v>30. 7. 2023</v>
      </c>
      <c r="AN47" s="291"/>
      <c r="AO47" s="32"/>
      <c r="AP47" s="32"/>
      <c r="AQ47" s="32"/>
      <c r="AR47" s="33"/>
      <c r="BE47" s="32"/>
    </row>
    <row r="48" spans="1:57" s="2" customFormat="1" ht="6.95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" customHeight="1">
      <c r="A49" s="32"/>
      <c r="B49" s="33"/>
      <c r="C49" s="27" t="s">
        <v>25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>Povodí Moravy, s.p.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33</v>
      </c>
      <c r="AJ49" s="32"/>
      <c r="AK49" s="32"/>
      <c r="AL49" s="32"/>
      <c r="AM49" s="292" t="str">
        <f>IF(E17="","",E17)</f>
        <v>Ing. Aleš Záruba</v>
      </c>
      <c r="AN49" s="293"/>
      <c r="AO49" s="293"/>
      <c r="AP49" s="293"/>
      <c r="AQ49" s="32"/>
      <c r="AR49" s="33"/>
      <c r="AS49" s="294" t="s">
        <v>53</v>
      </c>
      <c r="AT49" s="295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" customHeight="1">
      <c r="A50" s="32"/>
      <c r="B50" s="33"/>
      <c r="C50" s="27" t="s">
        <v>31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36</v>
      </c>
      <c r="AJ50" s="32"/>
      <c r="AK50" s="32"/>
      <c r="AL50" s="32"/>
      <c r="AM50" s="292" t="str">
        <f>IF(E20="","",E20)</f>
        <v>Povodí Moravy, s.p.</v>
      </c>
      <c r="AN50" s="293"/>
      <c r="AO50" s="293"/>
      <c r="AP50" s="293"/>
      <c r="AQ50" s="32"/>
      <c r="AR50" s="33"/>
      <c r="AS50" s="296"/>
      <c r="AT50" s="297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96"/>
      <c r="AT51" s="297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298" t="s">
        <v>54</v>
      </c>
      <c r="D52" s="299"/>
      <c r="E52" s="299"/>
      <c r="F52" s="299"/>
      <c r="G52" s="299"/>
      <c r="H52" s="55"/>
      <c r="I52" s="300" t="s">
        <v>55</v>
      </c>
      <c r="J52" s="299"/>
      <c r="K52" s="299"/>
      <c r="L52" s="299"/>
      <c r="M52" s="299"/>
      <c r="N52" s="299"/>
      <c r="O52" s="299"/>
      <c r="P52" s="299"/>
      <c r="Q52" s="299"/>
      <c r="R52" s="299"/>
      <c r="S52" s="299"/>
      <c r="T52" s="299"/>
      <c r="U52" s="299"/>
      <c r="V52" s="299"/>
      <c r="W52" s="299"/>
      <c r="X52" s="299"/>
      <c r="Y52" s="299"/>
      <c r="Z52" s="299"/>
      <c r="AA52" s="299"/>
      <c r="AB52" s="299"/>
      <c r="AC52" s="299"/>
      <c r="AD52" s="299"/>
      <c r="AE52" s="299"/>
      <c r="AF52" s="299"/>
      <c r="AG52" s="301" t="s">
        <v>56</v>
      </c>
      <c r="AH52" s="299"/>
      <c r="AI52" s="299"/>
      <c r="AJ52" s="299"/>
      <c r="AK52" s="299"/>
      <c r="AL52" s="299"/>
      <c r="AM52" s="299"/>
      <c r="AN52" s="300" t="s">
        <v>57</v>
      </c>
      <c r="AO52" s="299"/>
      <c r="AP52" s="299"/>
      <c r="AQ52" s="56" t="s">
        <v>58</v>
      </c>
      <c r="AR52" s="33"/>
      <c r="AS52" s="57" t="s">
        <v>59</v>
      </c>
      <c r="AT52" s="58" t="s">
        <v>60</v>
      </c>
      <c r="AU52" s="58" t="s">
        <v>61</v>
      </c>
      <c r="AV52" s="58" t="s">
        <v>62</v>
      </c>
      <c r="AW52" s="58" t="s">
        <v>63</v>
      </c>
      <c r="AX52" s="58" t="s">
        <v>64</v>
      </c>
      <c r="AY52" s="58" t="s">
        <v>65</v>
      </c>
      <c r="AZ52" s="58" t="s">
        <v>66</v>
      </c>
      <c r="BA52" s="58" t="s">
        <v>67</v>
      </c>
      <c r="BB52" s="58" t="s">
        <v>68</v>
      </c>
      <c r="BC52" s="58" t="s">
        <v>69</v>
      </c>
      <c r="BD52" s="59" t="s">
        <v>70</v>
      </c>
      <c r="BE52" s="32"/>
    </row>
    <row r="53" spans="1:91" s="2" customFormat="1" ht="10.9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50000000000003" customHeight="1">
      <c r="B54" s="63"/>
      <c r="C54" s="64" t="s">
        <v>71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305">
        <f>ROUND(SUM(AG55:AG57),2)</f>
        <v>0</v>
      </c>
      <c r="AH54" s="305"/>
      <c r="AI54" s="305"/>
      <c r="AJ54" s="305"/>
      <c r="AK54" s="305"/>
      <c r="AL54" s="305"/>
      <c r="AM54" s="305"/>
      <c r="AN54" s="306">
        <f>SUM(AG54,AT54)</f>
        <v>0</v>
      </c>
      <c r="AO54" s="306"/>
      <c r="AP54" s="306"/>
      <c r="AQ54" s="67" t="s">
        <v>3</v>
      </c>
      <c r="AR54" s="63"/>
      <c r="AS54" s="68">
        <f>ROUND(SUM(AS55:AS57),2)</f>
        <v>0</v>
      </c>
      <c r="AT54" s="69">
        <f>ROUND(SUM(AV54:AW54),2)</f>
        <v>0</v>
      </c>
      <c r="AU54" s="70">
        <f>ROUND(SUM(AU55:AU57),5)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ROUND(SUM(AZ55:AZ57),2)</f>
        <v>0</v>
      </c>
      <c r="BA54" s="69">
        <f>ROUND(SUM(BA55:BA57),2)</f>
        <v>0</v>
      </c>
      <c r="BB54" s="69">
        <f>ROUND(SUM(BB55:BB57),2)</f>
        <v>0</v>
      </c>
      <c r="BC54" s="69">
        <f>ROUND(SUM(BC55:BC57),2)</f>
        <v>0</v>
      </c>
      <c r="BD54" s="71">
        <f>ROUND(SUM(BD55:BD57),2)</f>
        <v>0</v>
      </c>
      <c r="BS54" s="72" t="s">
        <v>72</v>
      </c>
      <c r="BT54" s="72" t="s">
        <v>73</v>
      </c>
      <c r="BU54" s="73" t="s">
        <v>74</v>
      </c>
      <c r="BV54" s="72" t="s">
        <v>75</v>
      </c>
      <c r="BW54" s="72" t="s">
        <v>5</v>
      </c>
      <c r="BX54" s="72" t="s">
        <v>76</v>
      </c>
      <c r="CL54" s="72" t="s">
        <v>3</v>
      </c>
    </row>
    <row r="55" spans="1:91" s="7" customFormat="1" ht="16.5" customHeight="1">
      <c r="A55" s="74" t="s">
        <v>77</v>
      </c>
      <c r="B55" s="75"/>
      <c r="C55" s="76"/>
      <c r="D55" s="304" t="s">
        <v>78</v>
      </c>
      <c r="E55" s="304"/>
      <c r="F55" s="304"/>
      <c r="G55" s="304"/>
      <c r="H55" s="304"/>
      <c r="I55" s="77"/>
      <c r="J55" s="304" t="s">
        <v>79</v>
      </c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4"/>
      <c r="AA55" s="304"/>
      <c r="AB55" s="304"/>
      <c r="AC55" s="304"/>
      <c r="AD55" s="304"/>
      <c r="AE55" s="304"/>
      <c r="AF55" s="304"/>
      <c r="AG55" s="302">
        <f>'SO_02 - Lávka'!J30</f>
        <v>0</v>
      </c>
      <c r="AH55" s="303"/>
      <c r="AI55" s="303"/>
      <c r="AJ55" s="303"/>
      <c r="AK55" s="303"/>
      <c r="AL55" s="303"/>
      <c r="AM55" s="303"/>
      <c r="AN55" s="302">
        <f>SUM(AG55,AT55)</f>
        <v>0</v>
      </c>
      <c r="AO55" s="303"/>
      <c r="AP55" s="303"/>
      <c r="AQ55" s="78" t="s">
        <v>80</v>
      </c>
      <c r="AR55" s="75"/>
      <c r="AS55" s="79">
        <v>0</v>
      </c>
      <c r="AT55" s="80">
        <f>ROUND(SUM(AV55:AW55),2)</f>
        <v>0</v>
      </c>
      <c r="AU55" s="81">
        <f>'SO_02 - Lávka'!P86</f>
        <v>0</v>
      </c>
      <c r="AV55" s="80">
        <f>'SO_02 - Lávka'!J33</f>
        <v>0</v>
      </c>
      <c r="AW55" s="80">
        <f>'SO_02 - Lávka'!J34</f>
        <v>0</v>
      </c>
      <c r="AX55" s="80">
        <f>'SO_02 - Lávka'!J35</f>
        <v>0</v>
      </c>
      <c r="AY55" s="80">
        <f>'SO_02 - Lávka'!J36</f>
        <v>0</v>
      </c>
      <c r="AZ55" s="80">
        <f>'SO_02 - Lávka'!F33</f>
        <v>0</v>
      </c>
      <c r="BA55" s="80">
        <f>'SO_02 - Lávka'!F34</f>
        <v>0</v>
      </c>
      <c r="BB55" s="80">
        <f>'SO_02 - Lávka'!F35</f>
        <v>0</v>
      </c>
      <c r="BC55" s="80">
        <f>'SO_02 - Lávka'!F36</f>
        <v>0</v>
      </c>
      <c r="BD55" s="82">
        <f>'SO_02 - Lávka'!F37</f>
        <v>0</v>
      </c>
      <c r="BT55" s="83" t="s">
        <v>81</v>
      </c>
      <c r="BV55" s="83" t="s">
        <v>75</v>
      </c>
      <c r="BW55" s="83" t="s">
        <v>82</v>
      </c>
      <c r="BX55" s="83" t="s">
        <v>5</v>
      </c>
      <c r="CL55" s="83" t="s">
        <v>3</v>
      </c>
      <c r="CM55" s="83" t="s">
        <v>83</v>
      </c>
    </row>
    <row r="56" spans="1:91" s="7" customFormat="1" ht="16.5" customHeight="1">
      <c r="A56" s="74" t="s">
        <v>77</v>
      </c>
      <c r="B56" s="75"/>
      <c r="C56" s="76"/>
      <c r="D56" s="304" t="s">
        <v>84</v>
      </c>
      <c r="E56" s="304"/>
      <c r="F56" s="304"/>
      <c r="G56" s="304"/>
      <c r="H56" s="304"/>
      <c r="I56" s="77"/>
      <c r="J56" s="304" t="s">
        <v>85</v>
      </c>
      <c r="K56" s="304"/>
      <c r="L56" s="304"/>
      <c r="M56" s="304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  <c r="AD56" s="304"/>
      <c r="AE56" s="304"/>
      <c r="AF56" s="304"/>
      <c r="AG56" s="302">
        <f>'SO_00 - VRN'!J30</f>
        <v>0</v>
      </c>
      <c r="AH56" s="303"/>
      <c r="AI56" s="303"/>
      <c r="AJ56" s="303"/>
      <c r="AK56" s="303"/>
      <c r="AL56" s="303"/>
      <c r="AM56" s="303"/>
      <c r="AN56" s="302">
        <f>SUM(AG56,AT56)</f>
        <v>0</v>
      </c>
      <c r="AO56" s="303"/>
      <c r="AP56" s="303"/>
      <c r="AQ56" s="78" t="s">
        <v>80</v>
      </c>
      <c r="AR56" s="75"/>
      <c r="AS56" s="79">
        <v>0</v>
      </c>
      <c r="AT56" s="80">
        <f>ROUND(SUM(AV56:AW56),2)</f>
        <v>0</v>
      </c>
      <c r="AU56" s="81">
        <f>'SO_00 - VRN'!P87</f>
        <v>0</v>
      </c>
      <c r="AV56" s="80">
        <f>'SO_00 - VRN'!J33</f>
        <v>0</v>
      </c>
      <c r="AW56" s="80">
        <f>'SO_00 - VRN'!J34</f>
        <v>0</v>
      </c>
      <c r="AX56" s="80">
        <f>'SO_00 - VRN'!J35</f>
        <v>0</v>
      </c>
      <c r="AY56" s="80">
        <f>'SO_00 - VRN'!J36</f>
        <v>0</v>
      </c>
      <c r="AZ56" s="80">
        <f>'SO_00 - VRN'!F33</f>
        <v>0</v>
      </c>
      <c r="BA56" s="80">
        <f>'SO_00 - VRN'!F34</f>
        <v>0</v>
      </c>
      <c r="BB56" s="80">
        <f>'SO_00 - VRN'!F35</f>
        <v>0</v>
      </c>
      <c r="BC56" s="80">
        <f>'SO_00 - VRN'!F36</f>
        <v>0</v>
      </c>
      <c r="BD56" s="82">
        <f>'SO_00 - VRN'!F37</f>
        <v>0</v>
      </c>
      <c r="BT56" s="83" t="s">
        <v>81</v>
      </c>
      <c r="BV56" s="83" t="s">
        <v>75</v>
      </c>
      <c r="BW56" s="83" t="s">
        <v>86</v>
      </c>
      <c r="BX56" s="83" t="s">
        <v>5</v>
      </c>
      <c r="CL56" s="83" t="s">
        <v>3</v>
      </c>
      <c r="CM56" s="83" t="s">
        <v>83</v>
      </c>
    </row>
    <row r="57" spans="1:91" s="7" customFormat="1" ht="16.5" customHeight="1">
      <c r="A57" s="74" t="s">
        <v>77</v>
      </c>
      <c r="B57" s="75"/>
      <c r="C57" s="76"/>
      <c r="D57" s="304" t="s">
        <v>87</v>
      </c>
      <c r="E57" s="304"/>
      <c r="F57" s="304"/>
      <c r="G57" s="304"/>
      <c r="H57" s="304"/>
      <c r="I57" s="77"/>
      <c r="J57" s="304" t="s">
        <v>88</v>
      </c>
      <c r="K57" s="304"/>
      <c r="L57" s="304"/>
      <c r="M57" s="304"/>
      <c r="N57" s="304"/>
      <c r="O57" s="304"/>
      <c r="P57" s="304"/>
      <c r="Q57" s="304"/>
      <c r="R57" s="304"/>
      <c r="S57" s="304"/>
      <c r="T57" s="304"/>
      <c r="U57" s="304"/>
      <c r="V57" s="304"/>
      <c r="W57" s="304"/>
      <c r="X57" s="304"/>
      <c r="Y57" s="304"/>
      <c r="Z57" s="304"/>
      <c r="AA57" s="304"/>
      <c r="AB57" s="304"/>
      <c r="AC57" s="304"/>
      <c r="AD57" s="304"/>
      <c r="AE57" s="304"/>
      <c r="AF57" s="304"/>
      <c r="AG57" s="302">
        <f>'SO_01 - Stavební práce'!J30</f>
        <v>0</v>
      </c>
      <c r="AH57" s="303"/>
      <c r="AI57" s="303"/>
      <c r="AJ57" s="303"/>
      <c r="AK57" s="303"/>
      <c r="AL57" s="303"/>
      <c r="AM57" s="303"/>
      <c r="AN57" s="302">
        <f>SUM(AG57,AT57)</f>
        <v>0</v>
      </c>
      <c r="AO57" s="303"/>
      <c r="AP57" s="303"/>
      <c r="AQ57" s="78" t="s">
        <v>80</v>
      </c>
      <c r="AR57" s="75"/>
      <c r="AS57" s="84">
        <v>0</v>
      </c>
      <c r="AT57" s="85">
        <f>ROUND(SUM(AV57:AW57),2)</f>
        <v>0</v>
      </c>
      <c r="AU57" s="86">
        <f>'SO_01 - Stavební práce'!P86</f>
        <v>0</v>
      </c>
      <c r="AV57" s="85">
        <f>'SO_01 - Stavební práce'!J33</f>
        <v>0</v>
      </c>
      <c r="AW57" s="85">
        <f>'SO_01 - Stavební práce'!J34</f>
        <v>0</v>
      </c>
      <c r="AX57" s="85">
        <f>'SO_01 - Stavební práce'!J35</f>
        <v>0</v>
      </c>
      <c r="AY57" s="85">
        <f>'SO_01 - Stavební práce'!J36</f>
        <v>0</v>
      </c>
      <c r="AZ57" s="85">
        <f>'SO_01 - Stavební práce'!F33</f>
        <v>0</v>
      </c>
      <c r="BA57" s="85">
        <f>'SO_01 - Stavební práce'!F34</f>
        <v>0</v>
      </c>
      <c r="BB57" s="85">
        <f>'SO_01 - Stavební práce'!F35</f>
        <v>0</v>
      </c>
      <c r="BC57" s="85">
        <f>'SO_01 - Stavební práce'!F36</f>
        <v>0</v>
      </c>
      <c r="BD57" s="87">
        <f>'SO_01 - Stavební práce'!F37</f>
        <v>0</v>
      </c>
      <c r="BT57" s="83" t="s">
        <v>81</v>
      </c>
      <c r="BV57" s="83" t="s">
        <v>75</v>
      </c>
      <c r="BW57" s="83" t="s">
        <v>89</v>
      </c>
      <c r="BX57" s="83" t="s">
        <v>5</v>
      </c>
      <c r="CL57" s="83" t="s">
        <v>3</v>
      </c>
      <c r="CM57" s="83" t="s">
        <v>83</v>
      </c>
    </row>
    <row r="58" spans="1:91" s="2" customFormat="1" ht="30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6.95" customHeight="1">
      <c r="A59" s="32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33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_02 - Lávka'!C2" display="/" xr:uid="{00000000-0004-0000-0000-000000000000}"/>
    <hyperlink ref="A56" location="'SO_00 - VRN'!C2" display="/" xr:uid="{00000000-0004-0000-0000-000001000000}"/>
    <hyperlink ref="A57" location="'SO_01 - Stavební práce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28"/>
  <sheetViews>
    <sheetView showGridLines="0" tabSelected="1" topLeftCell="A10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 t="s">
        <v>6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90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08" t="str">
        <f>'Rekapitulace stavby'!K6</f>
        <v>Svratka, Sedliště u Jimramova, oprava původního koryta</v>
      </c>
      <c r="F7" s="309"/>
      <c r="G7" s="309"/>
      <c r="H7" s="309"/>
      <c r="L7" s="20"/>
    </row>
    <row r="8" spans="1:46" s="2" customFormat="1" ht="12" customHeight="1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89" t="s">
        <v>306</v>
      </c>
      <c r="F9" s="310"/>
      <c r="G9" s="310"/>
      <c r="H9" s="31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0" t="str">
        <f>'Rekapitulace stavby'!AN8</f>
        <v>30. 7. 2023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30</v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31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1" t="str">
        <f>'Rekapitulace stavby'!E14</f>
        <v>Vyplň údaj</v>
      </c>
      <c r="F18" s="273"/>
      <c r="G18" s="273"/>
      <c r="H18" s="273"/>
      <c r="I18" s="27" t="s">
        <v>29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33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27" t="s">
        <v>26</v>
      </c>
      <c r="J23" s="25" t="s">
        <v>27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28</v>
      </c>
      <c r="F24" s="32"/>
      <c r="G24" s="32"/>
      <c r="H24" s="32"/>
      <c r="I24" s="27" t="s">
        <v>29</v>
      </c>
      <c r="J24" s="25" t="s">
        <v>30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78" t="s">
        <v>3</v>
      </c>
      <c r="F27" s="278"/>
      <c r="G27" s="278"/>
      <c r="H27" s="27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39</v>
      </c>
      <c r="E30" s="32"/>
      <c r="F30" s="32"/>
      <c r="G30" s="32"/>
      <c r="H30" s="32"/>
      <c r="I30" s="32"/>
      <c r="J30" s="66">
        <f>ROUND(J86,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41</v>
      </c>
      <c r="G32" s="32"/>
      <c r="H32" s="32"/>
      <c r="I32" s="36" t="s">
        <v>40</v>
      </c>
      <c r="J32" s="36" t="s">
        <v>42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43</v>
      </c>
      <c r="E33" s="27" t="s">
        <v>44</v>
      </c>
      <c r="F33" s="95">
        <f>ROUND((SUM(BE86:BE327)),  2)</f>
        <v>0</v>
      </c>
      <c r="G33" s="32"/>
      <c r="H33" s="32"/>
      <c r="I33" s="96">
        <v>0.21</v>
      </c>
      <c r="J33" s="95">
        <f>ROUND(((SUM(BE86:BE327))*I33),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45</v>
      </c>
      <c r="F34" s="95">
        <f>ROUND((SUM(BF86:BF327)),  2)</f>
        <v>0</v>
      </c>
      <c r="G34" s="32"/>
      <c r="H34" s="32"/>
      <c r="I34" s="96">
        <v>0.15</v>
      </c>
      <c r="J34" s="95">
        <f>ROUND(((SUM(BF86:BF327))*I34),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46</v>
      </c>
      <c r="F35" s="95">
        <f>ROUND((SUM(BG86:BG327)),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47</v>
      </c>
      <c r="F36" s="95">
        <f>ROUND((SUM(BH86:BH327)),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48</v>
      </c>
      <c r="F37" s="95">
        <f>ROUND((SUM(BI86:BI327)),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49</v>
      </c>
      <c r="E39" s="55"/>
      <c r="F39" s="55"/>
      <c r="G39" s="99" t="s">
        <v>50</v>
      </c>
      <c r="H39" s="100" t="s">
        <v>51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93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08" t="str">
        <f>E7</f>
        <v>Svratka, Sedliště u Jimramova, oprava původního koryta</v>
      </c>
      <c r="F48" s="309"/>
      <c r="G48" s="309"/>
      <c r="H48" s="30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89" t="str">
        <f>E9</f>
        <v>SO_01 - Stavební práce</v>
      </c>
      <c r="F50" s="310"/>
      <c r="G50" s="310"/>
      <c r="H50" s="31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Sedliště u Jimramova</v>
      </c>
      <c r="G52" s="32"/>
      <c r="H52" s="32"/>
      <c r="I52" s="27" t="s">
        <v>23</v>
      </c>
      <c r="J52" s="50" t="str">
        <f>IF(J12="","",J12)</f>
        <v>30. 7. 2023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2"/>
      <c r="E54" s="32"/>
      <c r="F54" s="25" t="str">
        <f>E15</f>
        <v>Povodí Moravy, s.p.</v>
      </c>
      <c r="G54" s="32"/>
      <c r="H54" s="32"/>
      <c r="I54" s="27" t="s">
        <v>33</v>
      </c>
      <c r="J54" s="30" t="str">
        <f>E21</f>
        <v>Ing. Aleš Záruba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2"/>
      <c r="E55" s="32"/>
      <c r="F55" s="25" t="str">
        <f>IF(E18="","",E18)</f>
        <v>Vyplň údaj</v>
      </c>
      <c r="G55" s="32"/>
      <c r="H55" s="32"/>
      <c r="I55" s="27" t="s">
        <v>36</v>
      </c>
      <c r="J55" s="30" t="str">
        <f>E24</f>
        <v>Povodí Moravy, s.p.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94</v>
      </c>
      <c r="D57" s="97"/>
      <c r="E57" s="97"/>
      <c r="F57" s="97"/>
      <c r="G57" s="97"/>
      <c r="H57" s="97"/>
      <c r="I57" s="97"/>
      <c r="J57" s="104" t="s">
        <v>95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71</v>
      </c>
      <c r="D59" s="32"/>
      <c r="E59" s="32"/>
      <c r="F59" s="32"/>
      <c r="G59" s="32"/>
      <c r="H59" s="32"/>
      <c r="I59" s="32"/>
      <c r="J59" s="66">
        <f>J86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96</v>
      </c>
    </row>
    <row r="60" spans="1:47" s="9" customFormat="1" ht="24.95" customHeight="1">
      <c r="B60" s="106"/>
      <c r="D60" s="107" t="s">
        <v>192</v>
      </c>
      <c r="E60" s="108"/>
      <c r="F60" s="108"/>
      <c r="G60" s="108"/>
      <c r="H60" s="108"/>
      <c r="I60" s="108"/>
      <c r="J60" s="109">
        <f>J87</f>
        <v>0</v>
      </c>
      <c r="L60" s="106"/>
    </row>
    <row r="61" spans="1:47" s="12" customFormat="1" ht="19.899999999999999" customHeight="1">
      <c r="B61" s="155"/>
      <c r="D61" s="156" t="s">
        <v>307</v>
      </c>
      <c r="E61" s="157"/>
      <c r="F61" s="157"/>
      <c r="G61" s="157"/>
      <c r="H61" s="157"/>
      <c r="I61" s="157"/>
      <c r="J61" s="158">
        <f>J88</f>
        <v>0</v>
      </c>
      <c r="L61" s="155"/>
    </row>
    <row r="62" spans="1:47" s="12" customFormat="1" ht="19.899999999999999" customHeight="1">
      <c r="B62" s="155"/>
      <c r="D62" s="156" t="s">
        <v>308</v>
      </c>
      <c r="E62" s="157"/>
      <c r="F62" s="157"/>
      <c r="G62" s="157"/>
      <c r="H62" s="157"/>
      <c r="I62" s="157"/>
      <c r="J62" s="158">
        <f>J226</f>
        <v>0</v>
      </c>
      <c r="L62" s="155"/>
    </row>
    <row r="63" spans="1:47" s="12" customFormat="1" ht="19.899999999999999" customHeight="1">
      <c r="B63" s="155"/>
      <c r="D63" s="156" t="s">
        <v>309</v>
      </c>
      <c r="E63" s="157"/>
      <c r="F63" s="157"/>
      <c r="G63" s="157"/>
      <c r="H63" s="157"/>
      <c r="I63" s="157"/>
      <c r="J63" s="158">
        <f>J231</f>
        <v>0</v>
      </c>
      <c r="L63" s="155"/>
    </row>
    <row r="64" spans="1:47" s="12" customFormat="1" ht="19.899999999999999" customHeight="1">
      <c r="B64" s="155"/>
      <c r="D64" s="156" t="s">
        <v>310</v>
      </c>
      <c r="E64" s="157"/>
      <c r="F64" s="157"/>
      <c r="G64" s="157"/>
      <c r="H64" s="157"/>
      <c r="I64" s="157"/>
      <c r="J64" s="158">
        <f>J297</f>
        <v>0</v>
      </c>
      <c r="L64" s="155"/>
    </row>
    <row r="65" spans="1:31" s="12" customFormat="1" ht="19.899999999999999" customHeight="1">
      <c r="B65" s="155"/>
      <c r="D65" s="156" t="s">
        <v>311</v>
      </c>
      <c r="E65" s="157"/>
      <c r="F65" s="157"/>
      <c r="G65" s="157"/>
      <c r="H65" s="157"/>
      <c r="I65" s="157"/>
      <c r="J65" s="158">
        <f>J306</f>
        <v>0</v>
      </c>
      <c r="L65" s="155"/>
    </row>
    <row r="66" spans="1:31" s="9" customFormat="1" ht="24.95" customHeight="1">
      <c r="B66" s="106"/>
      <c r="D66" s="107" t="s">
        <v>312</v>
      </c>
      <c r="E66" s="108"/>
      <c r="F66" s="108"/>
      <c r="G66" s="108"/>
      <c r="H66" s="108"/>
      <c r="I66" s="108"/>
      <c r="J66" s="109">
        <f>J310</f>
        <v>0</v>
      </c>
      <c r="L66" s="106"/>
    </row>
    <row r="67" spans="1:31" s="2" customFormat="1" ht="21.75" customHeight="1">
      <c r="A67" s="32"/>
      <c r="B67" s="33"/>
      <c r="C67" s="32"/>
      <c r="D67" s="32"/>
      <c r="E67" s="32"/>
      <c r="F67" s="32"/>
      <c r="G67" s="32"/>
      <c r="H67" s="32"/>
      <c r="I67" s="32"/>
      <c r="J67" s="32"/>
      <c r="K67" s="32"/>
      <c r="L67" s="8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104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2"/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17</v>
      </c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2"/>
      <c r="D76" s="32"/>
      <c r="E76" s="308" t="str">
        <f>E7</f>
        <v>Svratka, Sedliště u Jimramova, oprava původního koryta</v>
      </c>
      <c r="F76" s="309"/>
      <c r="G76" s="309"/>
      <c r="H76" s="309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91</v>
      </c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2"/>
      <c r="D78" s="32"/>
      <c r="E78" s="289" t="str">
        <f>E9</f>
        <v>SO_01 - Stavební práce</v>
      </c>
      <c r="F78" s="310"/>
      <c r="G78" s="310"/>
      <c r="H78" s="310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2"/>
      <c r="E80" s="32"/>
      <c r="F80" s="25" t="str">
        <f>F12</f>
        <v>Sedliště u Jimramova</v>
      </c>
      <c r="G80" s="32"/>
      <c r="H80" s="32"/>
      <c r="I80" s="27" t="s">
        <v>23</v>
      </c>
      <c r="J80" s="50" t="str">
        <f>IF(J12="","",J12)</f>
        <v>30. 7. 2023</v>
      </c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2"/>
      <c r="E82" s="32"/>
      <c r="F82" s="25" t="str">
        <f>E15</f>
        <v>Povodí Moravy, s.p.</v>
      </c>
      <c r="G82" s="32"/>
      <c r="H82" s="32"/>
      <c r="I82" s="27" t="s">
        <v>33</v>
      </c>
      <c r="J82" s="30" t="str">
        <f>E21</f>
        <v>Ing. Aleš Záruba</v>
      </c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31</v>
      </c>
      <c r="D83" s="32"/>
      <c r="E83" s="32"/>
      <c r="F83" s="25" t="str">
        <f>IF(E18="","",E18)</f>
        <v>Vyplň údaj</v>
      </c>
      <c r="G83" s="32"/>
      <c r="H83" s="32"/>
      <c r="I83" s="27" t="s">
        <v>36</v>
      </c>
      <c r="J83" s="30" t="str">
        <f>E24</f>
        <v>Povodí Moravy, s.p.</v>
      </c>
      <c r="K83" s="32"/>
      <c r="L83" s="8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8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0" customFormat="1" ht="29.25" customHeight="1">
      <c r="A85" s="110"/>
      <c r="B85" s="111"/>
      <c r="C85" s="112" t="s">
        <v>105</v>
      </c>
      <c r="D85" s="113" t="s">
        <v>58</v>
      </c>
      <c r="E85" s="113" t="s">
        <v>54</v>
      </c>
      <c r="F85" s="113" t="s">
        <v>55</v>
      </c>
      <c r="G85" s="113" t="s">
        <v>106</v>
      </c>
      <c r="H85" s="113" t="s">
        <v>107</v>
      </c>
      <c r="I85" s="113" t="s">
        <v>108</v>
      </c>
      <c r="J85" s="113" t="s">
        <v>95</v>
      </c>
      <c r="K85" s="114" t="s">
        <v>109</v>
      </c>
      <c r="L85" s="115"/>
      <c r="M85" s="57" t="s">
        <v>3</v>
      </c>
      <c r="N85" s="58" t="s">
        <v>43</v>
      </c>
      <c r="O85" s="58" t="s">
        <v>110</v>
      </c>
      <c r="P85" s="58" t="s">
        <v>111</v>
      </c>
      <c r="Q85" s="58" t="s">
        <v>112</v>
      </c>
      <c r="R85" s="58" t="s">
        <v>113</v>
      </c>
      <c r="S85" s="58" t="s">
        <v>114</v>
      </c>
      <c r="T85" s="59" t="s">
        <v>115</v>
      </c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</row>
    <row r="86" spans="1:65" s="2" customFormat="1" ht="22.9" customHeight="1">
      <c r="A86" s="32"/>
      <c r="B86" s="33"/>
      <c r="C86" s="64" t="s">
        <v>116</v>
      </c>
      <c r="D86" s="32"/>
      <c r="E86" s="32"/>
      <c r="F86" s="32"/>
      <c r="G86" s="32"/>
      <c r="H86" s="32"/>
      <c r="I86" s="32"/>
      <c r="J86" s="116">
        <f>BK86</f>
        <v>0</v>
      </c>
      <c r="K86" s="32"/>
      <c r="L86" s="33"/>
      <c r="M86" s="60"/>
      <c r="N86" s="51"/>
      <c r="O86" s="61"/>
      <c r="P86" s="117">
        <f>P87+P310</f>
        <v>0</v>
      </c>
      <c r="Q86" s="61"/>
      <c r="R86" s="117">
        <f>R87+R310</f>
        <v>2166.2211664000001</v>
      </c>
      <c r="S86" s="61"/>
      <c r="T86" s="118">
        <f>T87+T310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72</v>
      </c>
      <c r="AU86" s="17" t="s">
        <v>96</v>
      </c>
      <c r="BK86" s="119">
        <f>BK87+BK310</f>
        <v>0</v>
      </c>
    </row>
    <row r="87" spans="1:65" s="11" customFormat="1" ht="25.9" customHeight="1">
      <c r="B87" s="120"/>
      <c r="D87" s="121" t="s">
        <v>72</v>
      </c>
      <c r="E87" s="122" t="s">
        <v>200</v>
      </c>
      <c r="F87" s="122" t="s">
        <v>201</v>
      </c>
      <c r="I87" s="123"/>
      <c r="J87" s="124">
        <f>BK87</f>
        <v>0</v>
      </c>
      <c r="L87" s="120"/>
      <c r="M87" s="125"/>
      <c r="N87" s="126"/>
      <c r="O87" s="126"/>
      <c r="P87" s="127">
        <f>P88+P226+P231+P297+P306</f>
        <v>0</v>
      </c>
      <c r="Q87" s="126"/>
      <c r="R87" s="127">
        <f>R88+R226+R231+R297+R306</f>
        <v>2166.2211664000001</v>
      </c>
      <c r="S87" s="126"/>
      <c r="T87" s="128">
        <f>T88+T226+T231+T297+T306</f>
        <v>0</v>
      </c>
      <c r="AR87" s="121" t="s">
        <v>81</v>
      </c>
      <c r="AT87" s="129" t="s">
        <v>72</v>
      </c>
      <c r="AU87" s="129" t="s">
        <v>73</v>
      </c>
      <c r="AY87" s="121" t="s">
        <v>118</v>
      </c>
      <c r="BK87" s="130">
        <f>BK88+BK226+BK231+BK297+BK306</f>
        <v>0</v>
      </c>
    </row>
    <row r="88" spans="1:65" s="11" customFormat="1" ht="22.9" customHeight="1">
      <c r="B88" s="120"/>
      <c r="D88" s="121" t="s">
        <v>72</v>
      </c>
      <c r="E88" s="159" t="s">
        <v>81</v>
      </c>
      <c r="F88" s="159" t="s">
        <v>139</v>
      </c>
      <c r="I88" s="123"/>
      <c r="J88" s="160">
        <f>BK88</f>
        <v>0</v>
      </c>
      <c r="L88" s="120"/>
      <c r="M88" s="125"/>
      <c r="N88" s="126"/>
      <c r="O88" s="126"/>
      <c r="P88" s="127">
        <f>SUM(P89:P225)</f>
        <v>0</v>
      </c>
      <c r="Q88" s="126"/>
      <c r="R88" s="127">
        <f>SUM(R89:R225)</f>
        <v>0.56394549999999999</v>
      </c>
      <c r="S88" s="126"/>
      <c r="T88" s="128">
        <f>SUM(T89:T225)</f>
        <v>0</v>
      </c>
      <c r="AR88" s="121" t="s">
        <v>81</v>
      </c>
      <c r="AT88" s="129" t="s">
        <v>72</v>
      </c>
      <c r="AU88" s="129" t="s">
        <v>81</v>
      </c>
      <c r="AY88" s="121" t="s">
        <v>118</v>
      </c>
      <c r="BK88" s="130">
        <f>SUM(BK89:BK225)</f>
        <v>0</v>
      </c>
    </row>
    <row r="89" spans="1:65" s="2" customFormat="1" ht="16.5" customHeight="1">
      <c r="A89" s="32"/>
      <c r="B89" s="131"/>
      <c r="C89" s="132" t="s">
        <v>81</v>
      </c>
      <c r="D89" s="132" t="s">
        <v>119</v>
      </c>
      <c r="E89" s="133" t="s">
        <v>313</v>
      </c>
      <c r="F89" s="134" t="s">
        <v>314</v>
      </c>
      <c r="G89" s="135" t="s">
        <v>315</v>
      </c>
      <c r="H89" s="136">
        <v>330.85</v>
      </c>
      <c r="I89" s="137"/>
      <c r="J89" s="138">
        <f>ROUND(I89*H89,2)</f>
        <v>0</v>
      </c>
      <c r="K89" s="134" t="s">
        <v>316</v>
      </c>
      <c r="L89" s="33"/>
      <c r="M89" s="139" t="s">
        <v>3</v>
      </c>
      <c r="N89" s="140" t="s">
        <v>44</v>
      </c>
      <c r="O89" s="53"/>
      <c r="P89" s="141">
        <f>O89*H89</f>
        <v>0</v>
      </c>
      <c r="Q89" s="141">
        <v>3.0000000000000001E-5</v>
      </c>
      <c r="R89" s="141">
        <f>Q89*H89</f>
        <v>9.9255000000000003E-3</v>
      </c>
      <c r="S89" s="141">
        <v>0</v>
      </c>
      <c r="T89" s="142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43" t="s">
        <v>123</v>
      </c>
      <c r="AT89" s="143" t="s">
        <v>119</v>
      </c>
      <c r="AU89" s="143" t="s">
        <v>83</v>
      </c>
      <c r="AY89" s="17" t="s">
        <v>118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7" t="s">
        <v>81</v>
      </c>
      <c r="BK89" s="144">
        <f>ROUND(I89*H89,2)</f>
        <v>0</v>
      </c>
      <c r="BL89" s="17" t="s">
        <v>123</v>
      </c>
      <c r="BM89" s="143" t="s">
        <v>317</v>
      </c>
    </row>
    <row r="90" spans="1:65" s="2" customFormat="1" ht="11.25">
      <c r="A90" s="32"/>
      <c r="B90" s="33"/>
      <c r="C90" s="32"/>
      <c r="D90" s="145" t="s">
        <v>124</v>
      </c>
      <c r="E90" s="32"/>
      <c r="F90" s="146" t="s">
        <v>318</v>
      </c>
      <c r="G90" s="32"/>
      <c r="H90" s="32"/>
      <c r="I90" s="147"/>
      <c r="J90" s="32"/>
      <c r="K90" s="32"/>
      <c r="L90" s="33"/>
      <c r="M90" s="148"/>
      <c r="N90" s="149"/>
      <c r="O90" s="53"/>
      <c r="P90" s="53"/>
      <c r="Q90" s="53"/>
      <c r="R90" s="53"/>
      <c r="S90" s="53"/>
      <c r="T90" s="54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124</v>
      </c>
      <c r="AU90" s="17" t="s">
        <v>83</v>
      </c>
    </row>
    <row r="91" spans="1:65" s="2" customFormat="1" ht="11.25">
      <c r="A91" s="32"/>
      <c r="B91" s="33"/>
      <c r="C91" s="32"/>
      <c r="D91" s="161" t="s">
        <v>215</v>
      </c>
      <c r="E91" s="32"/>
      <c r="F91" s="162" t="s">
        <v>319</v>
      </c>
      <c r="G91" s="32"/>
      <c r="H91" s="32"/>
      <c r="I91" s="147"/>
      <c r="J91" s="32"/>
      <c r="K91" s="32"/>
      <c r="L91" s="33"/>
      <c r="M91" s="148"/>
      <c r="N91" s="149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215</v>
      </c>
      <c r="AU91" s="17" t="s">
        <v>83</v>
      </c>
    </row>
    <row r="92" spans="1:65" s="2" customFormat="1" ht="19.5">
      <c r="A92" s="32"/>
      <c r="B92" s="33"/>
      <c r="C92" s="32"/>
      <c r="D92" s="145" t="s">
        <v>125</v>
      </c>
      <c r="E92" s="32"/>
      <c r="F92" s="150" t="s">
        <v>320</v>
      </c>
      <c r="G92" s="32"/>
      <c r="H92" s="32"/>
      <c r="I92" s="147"/>
      <c r="J92" s="32"/>
      <c r="K92" s="32"/>
      <c r="L92" s="33"/>
      <c r="M92" s="148"/>
      <c r="N92" s="149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125</v>
      </c>
      <c r="AU92" s="17" t="s">
        <v>83</v>
      </c>
    </row>
    <row r="93" spans="1:65" s="2" customFormat="1" ht="16.5" customHeight="1">
      <c r="A93" s="32"/>
      <c r="B93" s="131"/>
      <c r="C93" s="132" t="s">
        <v>83</v>
      </c>
      <c r="D93" s="132" t="s">
        <v>119</v>
      </c>
      <c r="E93" s="133" t="s">
        <v>321</v>
      </c>
      <c r="F93" s="134" t="s">
        <v>322</v>
      </c>
      <c r="G93" s="135" t="s">
        <v>323</v>
      </c>
      <c r="H93" s="136">
        <v>103</v>
      </c>
      <c r="I93" s="137"/>
      <c r="J93" s="138">
        <f>ROUND(I93*H93,2)</f>
        <v>0</v>
      </c>
      <c r="K93" s="134" t="s">
        <v>316</v>
      </c>
      <c r="L93" s="33"/>
      <c r="M93" s="139" t="s">
        <v>3</v>
      </c>
      <c r="N93" s="140" t="s">
        <v>44</v>
      </c>
      <c r="O93" s="53"/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43" t="s">
        <v>123</v>
      </c>
      <c r="AT93" s="143" t="s">
        <v>119</v>
      </c>
      <c r="AU93" s="143" t="s">
        <v>83</v>
      </c>
      <c r="AY93" s="17" t="s">
        <v>118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7" t="s">
        <v>81</v>
      </c>
      <c r="BK93" s="144">
        <f>ROUND(I93*H93,2)</f>
        <v>0</v>
      </c>
      <c r="BL93" s="17" t="s">
        <v>123</v>
      </c>
      <c r="BM93" s="143" t="s">
        <v>324</v>
      </c>
    </row>
    <row r="94" spans="1:65" s="2" customFormat="1" ht="11.25">
      <c r="A94" s="32"/>
      <c r="B94" s="33"/>
      <c r="C94" s="32"/>
      <c r="D94" s="145" t="s">
        <v>124</v>
      </c>
      <c r="E94" s="32"/>
      <c r="F94" s="146" t="s">
        <v>325</v>
      </c>
      <c r="G94" s="32"/>
      <c r="H94" s="32"/>
      <c r="I94" s="147"/>
      <c r="J94" s="32"/>
      <c r="K94" s="32"/>
      <c r="L94" s="33"/>
      <c r="M94" s="148"/>
      <c r="N94" s="149"/>
      <c r="O94" s="53"/>
      <c r="P94" s="53"/>
      <c r="Q94" s="53"/>
      <c r="R94" s="53"/>
      <c r="S94" s="53"/>
      <c r="T94" s="54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124</v>
      </c>
      <c r="AU94" s="17" t="s">
        <v>83</v>
      </c>
    </row>
    <row r="95" spans="1:65" s="2" customFormat="1" ht="11.25">
      <c r="A95" s="32"/>
      <c r="B95" s="33"/>
      <c r="C95" s="32"/>
      <c r="D95" s="161" t="s">
        <v>215</v>
      </c>
      <c r="E95" s="32"/>
      <c r="F95" s="162" t="s">
        <v>326</v>
      </c>
      <c r="G95" s="32"/>
      <c r="H95" s="32"/>
      <c r="I95" s="147"/>
      <c r="J95" s="32"/>
      <c r="K95" s="32"/>
      <c r="L95" s="33"/>
      <c r="M95" s="148"/>
      <c r="N95" s="149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215</v>
      </c>
      <c r="AU95" s="17" t="s">
        <v>83</v>
      </c>
    </row>
    <row r="96" spans="1:65" s="2" customFormat="1" ht="39">
      <c r="A96" s="32"/>
      <c r="B96" s="33"/>
      <c r="C96" s="32"/>
      <c r="D96" s="145" t="s">
        <v>125</v>
      </c>
      <c r="E96" s="32"/>
      <c r="F96" s="150" t="s">
        <v>327</v>
      </c>
      <c r="G96" s="32"/>
      <c r="H96" s="32"/>
      <c r="I96" s="147"/>
      <c r="J96" s="32"/>
      <c r="K96" s="32"/>
      <c r="L96" s="33"/>
      <c r="M96" s="148"/>
      <c r="N96" s="149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125</v>
      </c>
      <c r="AU96" s="17" t="s">
        <v>83</v>
      </c>
    </row>
    <row r="97" spans="1:65" s="2" customFormat="1" ht="16.5" customHeight="1">
      <c r="A97" s="32"/>
      <c r="B97" s="131"/>
      <c r="C97" s="132" t="s">
        <v>130</v>
      </c>
      <c r="D97" s="132" t="s">
        <v>119</v>
      </c>
      <c r="E97" s="133" t="s">
        <v>328</v>
      </c>
      <c r="F97" s="134" t="s">
        <v>329</v>
      </c>
      <c r="G97" s="135" t="s">
        <v>323</v>
      </c>
      <c r="H97" s="136">
        <v>21</v>
      </c>
      <c r="I97" s="137"/>
      <c r="J97" s="138">
        <f>ROUND(I97*H97,2)</f>
        <v>0</v>
      </c>
      <c r="K97" s="134" t="s">
        <v>316</v>
      </c>
      <c r="L97" s="33"/>
      <c r="M97" s="139" t="s">
        <v>3</v>
      </c>
      <c r="N97" s="140" t="s">
        <v>44</v>
      </c>
      <c r="O97" s="53"/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43" t="s">
        <v>123</v>
      </c>
      <c r="AT97" s="143" t="s">
        <v>119</v>
      </c>
      <c r="AU97" s="143" t="s">
        <v>83</v>
      </c>
      <c r="AY97" s="17" t="s">
        <v>118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81</v>
      </c>
      <c r="BK97" s="144">
        <f>ROUND(I97*H97,2)</f>
        <v>0</v>
      </c>
      <c r="BL97" s="17" t="s">
        <v>123</v>
      </c>
      <c r="BM97" s="143" t="s">
        <v>330</v>
      </c>
    </row>
    <row r="98" spans="1:65" s="2" customFormat="1" ht="11.25">
      <c r="A98" s="32"/>
      <c r="B98" s="33"/>
      <c r="C98" s="32"/>
      <c r="D98" s="145" t="s">
        <v>124</v>
      </c>
      <c r="E98" s="32"/>
      <c r="F98" s="146" t="s">
        <v>331</v>
      </c>
      <c r="G98" s="32"/>
      <c r="H98" s="32"/>
      <c r="I98" s="147"/>
      <c r="J98" s="32"/>
      <c r="K98" s="32"/>
      <c r="L98" s="33"/>
      <c r="M98" s="148"/>
      <c r="N98" s="149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124</v>
      </c>
      <c r="AU98" s="17" t="s">
        <v>83</v>
      </c>
    </row>
    <row r="99" spans="1:65" s="2" customFormat="1" ht="11.25">
      <c r="A99" s="32"/>
      <c r="B99" s="33"/>
      <c r="C99" s="32"/>
      <c r="D99" s="161" t="s">
        <v>215</v>
      </c>
      <c r="E99" s="32"/>
      <c r="F99" s="162" t="s">
        <v>332</v>
      </c>
      <c r="G99" s="32"/>
      <c r="H99" s="32"/>
      <c r="I99" s="147"/>
      <c r="J99" s="32"/>
      <c r="K99" s="32"/>
      <c r="L99" s="33"/>
      <c r="M99" s="148"/>
      <c r="N99" s="149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215</v>
      </c>
      <c r="AU99" s="17" t="s">
        <v>83</v>
      </c>
    </row>
    <row r="100" spans="1:65" s="2" customFormat="1" ht="39">
      <c r="A100" s="32"/>
      <c r="B100" s="33"/>
      <c r="C100" s="32"/>
      <c r="D100" s="145" t="s">
        <v>125</v>
      </c>
      <c r="E100" s="32"/>
      <c r="F100" s="150" t="s">
        <v>327</v>
      </c>
      <c r="G100" s="32"/>
      <c r="H100" s="32"/>
      <c r="I100" s="147"/>
      <c r="J100" s="32"/>
      <c r="K100" s="32"/>
      <c r="L100" s="33"/>
      <c r="M100" s="148"/>
      <c r="N100" s="149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125</v>
      </c>
      <c r="AU100" s="17" t="s">
        <v>83</v>
      </c>
    </row>
    <row r="101" spans="1:65" s="2" customFormat="1" ht="16.5" customHeight="1">
      <c r="A101" s="32"/>
      <c r="B101" s="131"/>
      <c r="C101" s="132" t="s">
        <v>123</v>
      </c>
      <c r="D101" s="132" t="s">
        <v>119</v>
      </c>
      <c r="E101" s="133" t="s">
        <v>333</v>
      </c>
      <c r="F101" s="134" t="s">
        <v>334</v>
      </c>
      <c r="G101" s="135" t="s">
        <v>323</v>
      </c>
      <c r="H101" s="136">
        <v>1</v>
      </c>
      <c r="I101" s="137"/>
      <c r="J101" s="138">
        <f>ROUND(I101*H101,2)</f>
        <v>0</v>
      </c>
      <c r="K101" s="134" t="s">
        <v>316</v>
      </c>
      <c r="L101" s="33"/>
      <c r="M101" s="139" t="s">
        <v>3</v>
      </c>
      <c r="N101" s="140" t="s">
        <v>44</v>
      </c>
      <c r="O101" s="53"/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43" t="s">
        <v>123</v>
      </c>
      <c r="AT101" s="143" t="s">
        <v>119</v>
      </c>
      <c r="AU101" s="143" t="s">
        <v>83</v>
      </c>
      <c r="AY101" s="17" t="s">
        <v>118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81</v>
      </c>
      <c r="BK101" s="144">
        <f>ROUND(I101*H101,2)</f>
        <v>0</v>
      </c>
      <c r="BL101" s="17" t="s">
        <v>123</v>
      </c>
      <c r="BM101" s="143" t="s">
        <v>335</v>
      </c>
    </row>
    <row r="102" spans="1:65" s="2" customFormat="1" ht="11.25">
      <c r="A102" s="32"/>
      <c r="B102" s="33"/>
      <c r="C102" s="32"/>
      <c r="D102" s="145" t="s">
        <v>124</v>
      </c>
      <c r="E102" s="32"/>
      <c r="F102" s="146" t="s">
        <v>336</v>
      </c>
      <c r="G102" s="32"/>
      <c r="H102" s="32"/>
      <c r="I102" s="147"/>
      <c r="J102" s="32"/>
      <c r="K102" s="32"/>
      <c r="L102" s="33"/>
      <c r="M102" s="148"/>
      <c r="N102" s="149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124</v>
      </c>
      <c r="AU102" s="17" t="s">
        <v>83</v>
      </c>
    </row>
    <row r="103" spans="1:65" s="2" customFormat="1" ht="11.25">
      <c r="A103" s="32"/>
      <c r="B103" s="33"/>
      <c r="C103" s="32"/>
      <c r="D103" s="161" t="s">
        <v>215</v>
      </c>
      <c r="E103" s="32"/>
      <c r="F103" s="162" t="s">
        <v>337</v>
      </c>
      <c r="G103" s="32"/>
      <c r="H103" s="32"/>
      <c r="I103" s="147"/>
      <c r="J103" s="32"/>
      <c r="K103" s="32"/>
      <c r="L103" s="33"/>
      <c r="M103" s="148"/>
      <c r="N103" s="149"/>
      <c r="O103" s="53"/>
      <c r="P103" s="53"/>
      <c r="Q103" s="53"/>
      <c r="R103" s="53"/>
      <c r="S103" s="53"/>
      <c r="T103" s="5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215</v>
      </c>
      <c r="AU103" s="17" t="s">
        <v>83</v>
      </c>
    </row>
    <row r="104" spans="1:65" s="2" customFormat="1" ht="39">
      <c r="A104" s="32"/>
      <c r="B104" s="33"/>
      <c r="C104" s="32"/>
      <c r="D104" s="145" t="s">
        <v>125</v>
      </c>
      <c r="E104" s="32"/>
      <c r="F104" s="150" t="s">
        <v>327</v>
      </c>
      <c r="G104" s="32"/>
      <c r="H104" s="32"/>
      <c r="I104" s="147"/>
      <c r="J104" s="32"/>
      <c r="K104" s="32"/>
      <c r="L104" s="33"/>
      <c r="M104" s="148"/>
      <c r="N104" s="149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125</v>
      </c>
      <c r="AU104" s="17" t="s">
        <v>83</v>
      </c>
    </row>
    <row r="105" spans="1:65" s="2" customFormat="1" ht="16.5" customHeight="1">
      <c r="A105" s="32"/>
      <c r="B105" s="131"/>
      <c r="C105" s="132" t="s">
        <v>140</v>
      </c>
      <c r="D105" s="132" t="s">
        <v>119</v>
      </c>
      <c r="E105" s="133" t="s">
        <v>338</v>
      </c>
      <c r="F105" s="134" t="s">
        <v>339</v>
      </c>
      <c r="G105" s="135" t="s">
        <v>340</v>
      </c>
      <c r="H105" s="136">
        <v>300</v>
      </c>
      <c r="I105" s="137"/>
      <c r="J105" s="138">
        <f>ROUND(I105*H105,2)</f>
        <v>0</v>
      </c>
      <c r="K105" s="134" t="s">
        <v>316</v>
      </c>
      <c r="L105" s="33"/>
      <c r="M105" s="139" t="s">
        <v>3</v>
      </c>
      <c r="N105" s="140" t="s">
        <v>44</v>
      </c>
      <c r="O105" s="53"/>
      <c r="P105" s="141">
        <f>O105*H105</f>
        <v>0</v>
      </c>
      <c r="Q105" s="141">
        <v>3.0000000000000001E-5</v>
      </c>
      <c r="R105" s="141">
        <f>Q105*H105</f>
        <v>9.0000000000000011E-3</v>
      </c>
      <c r="S105" s="141">
        <v>0</v>
      </c>
      <c r="T105" s="142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43" t="s">
        <v>123</v>
      </c>
      <c r="AT105" s="143" t="s">
        <v>119</v>
      </c>
      <c r="AU105" s="143" t="s">
        <v>83</v>
      </c>
      <c r="AY105" s="17" t="s">
        <v>118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81</v>
      </c>
      <c r="BK105" s="144">
        <f>ROUND(I105*H105,2)</f>
        <v>0</v>
      </c>
      <c r="BL105" s="17" t="s">
        <v>123</v>
      </c>
      <c r="BM105" s="143" t="s">
        <v>341</v>
      </c>
    </row>
    <row r="106" spans="1:65" s="2" customFormat="1" ht="11.25">
      <c r="A106" s="32"/>
      <c r="B106" s="33"/>
      <c r="C106" s="32"/>
      <c r="D106" s="145" t="s">
        <v>124</v>
      </c>
      <c r="E106" s="32"/>
      <c r="F106" s="146" t="s">
        <v>342</v>
      </c>
      <c r="G106" s="32"/>
      <c r="H106" s="32"/>
      <c r="I106" s="147"/>
      <c r="J106" s="32"/>
      <c r="K106" s="32"/>
      <c r="L106" s="33"/>
      <c r="M106" s="148"/>
      <c r="N106" s="149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124</v>
      </c>
      <c r="AU106" s="17" t="s">
        <v>83</v>
      </c>
    </row>
    <row r="107" spans="1:65" s="2" customFormat="1" ht="11.25">
      <c r="A107" s="32"/>
      <c r="B107" s="33"/>
      <c r="C107" s="32"/>
      <c r="D107" s="161" t="s">
        <v>215</v>
      </c>
      <c r="E107" s="32"/>
      <c r="F107" s="162" t="s">
        <v>343</v>
      </c>
      <c r="G107" s="32"/>
      <c r="H107" s="32"/>
      <c r="I107" s="147"/>
      <c r="J107" s="32"/>
      <c r="K107" s="32"/>
      <c r="L107" s="33"/>
      <c r="M107" s="148"/>
      <c r="N107" s="149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215</v>
      </c>
      <c r="AU107" s="17" t="s">
        <v>83</v>
      </c>
    </row>
    <row r="108" spans="1:65" s="2" customFormat="1" ht="16.5" customHeight="1">
      <c r="A108" s="32"/>
      <c r="B108" s="131"/>
      <c r="C108" s="132" t="s">
        <v>133</v>
      </c>
      <c r="D108" s="132" t="s">
        <v>119</v>
      </c>
      <c r="E108" s="133" t="s">
        <v>344</v>
      </c>
      <c r="F108" s="134" t="s">
        <v>345</v>
      </c>
      <c r="G108" s="135" t="s">
        <v>346</v>
      </c>
      <c r="H108" s="136">
        <v>20</v>
      </c>
      <c r="I108" s="137"/>
      <c r="J108" s="138">
        <f>ROUND(I108*H108,2)</f>
        <v>0</v>
      </c>
      <c r="K108" s="134" t="s">
        <v>316</v>
      </c>
      <c r="L108" s="33"/>
      <c r="M108" s="139" t="s">
        <v>3</v>
      </c>
      <c r="N108" s="140" t="s">
        <v>44</v>
      </c>
      <c r="O108" s="53"/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43" t="s">
        <v>123</v>
      </c>
      <c r="AT108" s="143" t="s">
        <v>119</v>
      </c>
      <c r="AU108" s="143" t="s">
        <v>83</v>
      </c>
      <c r="AY108" s="17" t="s">
        <v>118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81</v>
      </c>
      <c r="BK108" s="144">
        <f>ROUND(I108*H108,2)</f>
        <v>0</v>
      </c>
      <c r="BL108" s="17" t="s">
        <v>123</v>
      </c>
      <c r="BM108" s="143" t="s">
        <v>347</v>
      </c>
    </row>
    <row r="109" spans="1:65" s="2" customFormat="1" ht="11.25">
      <c r="A109" s="32"/>
      <c r="B109" s="33"/>
      <c r="C109" s="32"/>
      <c r="D109" s="145" t="s">
        <v>124</v>
      </c>
      <c r="E109" s="32"/>
      <c r="F109" s="146" t="s">
        <v>348</v>
      </c>
      <c r="G109" s="32"/>
      <c r="H109" s="32"/>
      <c r="I109" s="147"/>
      <c r="J109" s="32"/>
      <c r="K109" s="32"/>
      <c r="L109" s="33"/>
      <c r="M109" s="148"/>
      <c r="N109" s="149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124</v>
      </c>
      <c r="AU109" s="17" t="s">
        <v>83</v>
      </c>
    </row>
    <row r="110" spans="1:65" s="2" customFormat="1" ht="11.25">
      <c r="A110" s="32"/>
      <c r="B110" s="33"/>
      <c r="C110" s="32"/>
      <c r="D110" s="161" t="s">
        <v>215</v>
      </c>
      <c r="E110" s="32"/>
      <c r="F110" s="162" t="s">
        <v>349</v>
      </c>
      <c r="G110" s="32"/>
      <c r="H110" s="32"/>
      <c r="I110" s="147"/>
      <c r="J110" s="32"/>
      <c r="K110" s="32"/>
      <c r="L110" s="33"/>
      <c r="M110" s="148"/>
      <c r="N110" s="149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215</v>
      </c>
      <c r="AU110" s="17" t="s">
        <v>83</v>
      </c>
    </row>
    <row r="111" spans="1:65" s="2" customFormat="1" ht="21.75" customHeight="1">
      <c r="A111" s="32"/>
      <c r="B111" s="131"/>
      <c r="C111" s="132" t="s">
        <v>152</v>
      </c>
      <c r="D111" s="132" t="s">
        <v>119</v>
      </c>
      <c r="E111" s="133" t="s">
        <v>350</v>
      </c>
      <c r="F111" s="134" t="s">
        <v>351</v>
      </c>
      <c r="G111" s="135" t="s">
        <v>352</v>
      </c>
      <c r="H111" s="136">
        <v>9434</v>
      </c>
      <c r="I111" s="137"/>
      <c r="J111" s="138">
        <f>ROUND(I111*H111,2)</f>
        <v>0</v>
      </c>
      <c r="K111" s="134" t="s">
        <v>316</v>
      </c>
      <c r="L111" s="33"/>
      <c r="M111" s="139" t="s">
        <v>3</v>
      </c>
      <c r="N111" s="140" t="s">
        <v>44</v>
      </c>
      <c r="O111" s="53"/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43" t="s">
        <v>123</v>
      </c>
      <c r="AT111" s="143" t="s">
        <v>119</v>
      </c>
      <c r="AU111" s="143" t="s">
        <v>83</v>
      </c>
      <c r="AY111" s="17" t="s">
        <v>118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81</v>
      </c>
      <c r="BK111" s="144">
        <f>ROUND(I111*H111,2)</f>
        <v>0</v>
      </c>
      <c r="BL111" s="17" t="s">
        <v>123</v>
      </c>
      <c r="BM111" s="143" t="s">
        <v>353</v>
      </c>
    </row>
    <row r="112" spans="1:65" s="2" customFormat="1" ht="11.25">
      <c r="A112" s="32"/>
      <c r="B112" s="33"/>
      <c r="C112" s="32"/>
      <c r="D112" s="145" t="s">
        <v>124</v>
      </c>
      <c r="E112" s="32"/>
      <c r="F112" s="146" t="s">
        <v>354</v>
      </c>
      <c r="G112" s="32"/>
      <c r="H112" s="32"/>
      <c r="I112" s="147"/>
      <c r="J112" s="32"/>
      <c r="K112" s="32"/>
      <c r="L112" s="33"/>
      <c r="M112" s="148"/>
      <c r="N112" s="149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124</v>
      </c>
      <c r="AU112" s="17" t="s">
        <v>83</v>
      </c>
    </row>
    <row r="113" spans="1:65" s="2" customFormat="1" ht="11.25">
      <c r="A113" s="32"/>
      <c r="B113" s="33"/>
      <c r="C113" s="32"/>
      <c r="D113" s="161" t="s">
        <v>215</v>
      </c>
      <c r="E113" s="32"/>
      <c r="F113" s="162" t="s">
        <v>355</v>
      </c>
      <c r="G113" s="32"/>
      <c r="H113" s="32"/>
      <c r="I113" s="147"/>
      <c r="J113" s="32"/>
      <c r="K113" s="32"/>
      <c r="L113" s="33"/>
      <c r="M113" s="148"/>
      <c r="N113" s="149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215</v>
      </c>
      <c r="AU113" s="17" t="s">
        <v>83</v>
      </c>
    </row>
    <row r="114" spans="1:65" s="2" customFormat="1" ht="78">
      <c r="A114" s="32"/>
      <c r="B114" s="33"/>
      <c r="C114" s="32"/>
      <c r="D114" s="145" t="s">
        <v>125</v>
      </c>
      <c r="E114" s="32"/>
      <c r="F114" s="150" t="s">
        <v>356</v>
      </c>
      <c r="G114" s="32"/>
      <c r="H114" s="32"/>
      <c r="I114" s="147"/>
      <c r="J114" s="32"/>
      <c r="K114" s="32"/>
      <c r="L114" s="33"/>
      <c r="M114" s="148"/>
      <c r="N114" s="149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125</v>
      </c>
      <c r="AU114" s="17" t="s">
        <v>83</v>
      </c>
    </row>
    <row r="115" spans="1:65" s="2" customFormat="1" ht="16.5" customHeight="1">
      <c r="A115" s="32"/>
      <c r="B115" s="131"/>
      <c r="C115" s="132" t="s">
        <v>137</v>
      </c>
      <c r="D115" s="132" t="s">
        <v>119</v>
      </c>
      <c r="E115" s="133" t="s">
        <v>357</v>
      </c>
      <c r="F115" s="134" t="s">
        <v>358</v>
      </c>
      <c r="G115" s="135" t="s">
        <v>323</v>
      </c>
      <c r="H115" s="136">
        <v>98</v>
      </c>
      <c r="I115" s="137"/>
      <c r="J115" s="138">
        <f>ROUND(I115*H115,2)</f>
        <v>0</v>
      </c>
      <c r="K115" s="134" t="s">
        <v>316</v>
      </c>
      <c r="L115" s="33"/>
      <c r="M115" s="139" t="s">
        <v>3</v>
      </c>
      <c r="N115" s="140" t="s">
        <v>44</v>
      </c>
      <c r="O115" s="53"/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3" t="s">
        <v>123</v>
      </c>
      <c r="AT115" s="143" t="s">
        <v>119</v>
      </c>
      <c r="AU115" s="143" t="s">
        <v>83</v>
      </c>
      <c r="AY115" s="17" t="s">
        <v>118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81</v>
      </c>
      <c r="BK115" s="144">
        <f>ROUND(I115*H115,2)</f>
        <v>0</v>
      </c>
      <c r="BL115" s="17" t="s">
        <v>123</v>
      </c>
      <c r="BM115" s="143" t="s">
        <v>359</v>
      </c>
    </row>
    <row r="116" spans="1:65" s="2" customFormat="1" ht="19.5">
      <c r="A116" s="32"/>
      <c r="B116" s="33"/>
      <c r="C116" s="32"/>
      <c r="D116" s="145" t="s">
        <v>124</v>
      </c>
      <c r="E116" s="32"/>
      <c r="F116" s="146" t="s">
        <v>360</v>
      </c>
      <c r="G116" s="32"/>
      <c r="H116" s="32"/>
      <c r="I116" s="147"/>
      <c r="J116" s="32"/>
      <c r="K116" s="32"/>
      <c r="L116" s="33"/>
      <c r="M116" s="148"/>
      <c r="N116" s="149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124</v>
      </c>
      <c r="AU116" s="17" t="s">
        <v>83</v>
      </c>
    </row>
    <row r="117" spans="1:65" s="2" customFormat="1" ht="11.25">
      <c r="A117" s="32"/>
      <c r="B117" s="33"/>
      <c r="C117" s="32"/>
      <c r="D117" s="161" t="s">
        <v>215</v>
      </c>
      <c r="E117" s="32"/>
      <c r="F117" s="162" t="s">
        <v>361</v>
      </c>
      <c r="G117" s="32"/>
      <c r="H117" s="32"/>
      <c r="I117" s="147"/>
      <c r="J117" s="32"/>
      <c r="K117" s="32"/>
      <c r="L117" s="33"/>
      <c r="M117" s="148"/>
      <c r="N117" s="149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215</v>
      </c>
      <c r="AU117" s="17" t="s">
        <v>83</v>
      </c>
    </row>
    <row r="118" spans="1:65" s="2" customFormat="1" ht="19.5">
      <c r="A118" s="32"/>
      <c r="B118" s="33"/>
      <c r="C118" s="32"/>
      <c r="D118" s="145" t="s">
        <v>125</v>
      </c>
      <c r="E118" s="32"/>
      <c r="F118" s="150" t="s">
        <v>362</v>
      </c>
      <c r="G118" s="32"/>
      <c r="H118" s="32"/>
      <c r="I118" s="147"/>
      <c r="J118" s="32"/>
      <c r="K118" s="32"/>
      <c r="L118" s="33"/>
      <c r="M118" s="148"/>
      <c r="N118" s="149"/>
      <c r="O118" s="53"/>
      <c r="P118" s="53"/>
      <c r="Q118" s="53"/>
      <c r="R118" s="53"/>
      <c r="S118" s="53"/>
      <c r="T118" s="54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125</v>
      </c>
      <c r="AU118" s="17" t="s">
        <v>83</v>
      </c>
    </row>
    <row r="119" spans="1:65" s="2" customFormat="1" ht="16.5" customHeight="1">
      <c r="A119" s="32"/>
      <c r="B119" s="131"/>
      <c r="C119" s="132" t="s">
        <v>161</v>
      </c>
      <c r="D119" s="132" t="s">
        <v>119</v>
      </c>
      <c r="E119" s="133" t="s">
        <v>363</v>
      </c>
      <c r="F119" s="134" t="s">
        <v>364</v>
      </c>
      <c r="G119" s="135" t="s">
        <v>323</v>
      </c>
      <c r="H119" s="136">
        <v>16</v>
      </c>
      <c r="I119" s="137"/>
      <c r="J119" s="138">
        <f>ROUND(I119*H119,2)</f>
        <v>0</v>
      </c>
      <c r="K119" s="134" t="s">
        <v>316</v>
      </c>
      <c r="L119" s="33"/>
      <c r="M119" s="139" t="s">
        <v>3</v>
      </c>
      <c r="N119" s="140" t="s">
        <v>44</v>
      </c>
      <c r="O119" s="53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43" t="s">
        <v>123</v>
      </c>
      <c r="AT119" s="143" t="s">
        <v>119</v>
      </c>
      <c r="AU119" s="143" t="s">
        <v>83</v>
      </c>
      <c r="AY119" s="17" t="s">
        <v>118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7" t="s">
        <v>81</v>
      </c>
      <c r="BK119" s="144">
        <f>ROUND(I119*H119,2)</f>
        <v>0</v>
      </c>
      <c r="BL119" s="17" t="s">
        <v>123</v>
      </c>
      <c r="BM119" s="143" t="s">
        <v>365</v>
      </c>
    </row>
    <row r="120" spans="1:65" s="2" customFormat="1" ht="19.5">
      <c r="A120" s="32"/>
      <c r="B120" s="33"/>
      <c r="C120" s="32"/>
      <c r="D120" s="145" t="s">
        <v>124</v>
      </c>
      <c r="E120" s="32"/>
      <c r="F120" s="146" t="s">
        <v>366</v>
      </c>
      <c r="G120" s="32"/>
      <c r="H120" s="32"/>
      <c r="I120" s="147"/>
      <c r="J120" s="32"/>
      <c r="K120" s="32"/>
      <c r="L120" s="33"/>
      <c r="M120" s="148"/>
      <c r="N120" s="149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124</v>
      </c>
      <c r="AU120" s="17" t="s">
        <v>83</v>
      </c>
    </row>
    <row r="121" spans="1:65" s="2" customFormat="1" ht="11.25">
      <c r="A121" s="32"/>
      <c r="B121" s="33"/>
      <c r="C121" s="32"/>
      <c r="D121" s="161" t="s">
        <v>215</v>
      </c>
      <c r="E121" s="32"/>
      <c r="F121" s="162" t="s">
        <v>367</v>
      </c>
      <c r="G121" s="32"/>
      <c r="H121" s="32"/>
      <c r="I121" s="147"/>
      <c r="J121" s="32"/>
      <c r="K121" s="32"/>
      <c r="L121" s="33"/>
      <c r="M121" s="148"/>
      <c r="N121" s="149"/>
      <c r="O121" s="53"/>
      <c r="P121" s="53"/>
      <c r="Q121" s="53"/>
      <c r="R121" s="53"/>
      <c r="S121" s="53"/>
      <c r="T121" s="54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215</v>
      </c>
      <c r="AU121" s="17" t="s">
        <v>83</v>
      </c>
    </row>
    <row r="122" spans="1:65" s="2" customFormat="1" ht="19.5">
      <c r="A122" s="32"/>
      <c r="B122" s="33"/>
      <c r="C122" s="32"/>
      <c r="D122" s="145" t="s">
        <v>125</v>
      </c>
      <c r="E122" s="32"/>
      <c r="F122" s="150" t="s">
        <v>362</v>
      </c>
      <c r="G122" s="32"/>
      <c r="H122" s="32"/>
      <c r="I122" s="147"/>
      <c r="J122" s="32"/>
      <c r="K122" s="32"/>
      <c r="L122" s="33"/>
      <c r="M122" s="148"/>
      <c r="N122" s="149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125</v>
      </c>
      <c r="AU122" s="17" t="s">
        <v>83</v>
      </c>
    </row>
    <row r="123" spans="1:65" s="2" customFormat="1" ht="16.5" customHeight="1">
      <c r="A123" s="32"/>
      <c r="B123" s="131"/>
      <c r="C123" s="132" t="s">
        <v>144</v>
      </c>
      <c r="D123" s="132" t="s">
        <v>119</v>
      </c>
      <c r="E123" s="133" t="s">
        <v>368</v>
      </c>
      <c r="F123" s="134" t="s">
        <v>369</v>
      </c>
      <c r="G123" s="135" t="s">
        <v>323</v>
      </c>
      <c r="H123" s="136">
        <v>1</v>
      </c>
      <c r="I123" s="137"/>
      <c r="J123" s="138">
        <f>ROUND(I123*H123,2)</f>
        <v>0</v>
      </c>
      <c r="K123" s="134" t="s">
        <v>316</v>
      </c>
      <c r="L123" s="33"/>
      <c r="M123" s="139" t="s">
        <v>3</v>
      </c>
      <c r="N123" s="140" t="s">
        <v>44</v>
      </c>
      <c r="O123" s="53"/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43" t="s">
        <v>123</v>
      </c>
      <c r="AT123" s="143" t="s">
        <v>119</v>
      </c>
      <c r="AU123" s="143" t="s">
        <v>83</v>
      </c>
      <c r="AY123" s="17" t="s">
        <v>118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81</v>
      </c>
      <c r="BK123" s="144">
        <f>ROUND(I123*H123,2)</f>
        <v>0</v>
      </c>
      <c r="BL123" s="17" t="s">
        <v>123</v>
      </c>
      <c r="BM123" s="143" t="s">
        <v>370</v>
      </c>
    </row>
    <row r="124" spans="1:65" s="2" customFormat="1" ht="19.5">
      <c r="A124" s="32"/>
      <c r="B124" s="33"/>
      <c r="C124" s="32"/>
      <c r="D124" s="145" t="s">
        <v>124</v>
      </c>
      <c r="E124" s="32"/>
      <c r="F124" s="146" t="s">
        <v>371</v>
      </c>
      <c r="G124" s="32"/>
      <c r="H124" s="32"/>
      <c r="I124" s="147"/>
      <c r="J124" s="32"/>
      <c r="K124" s="32"/>
      <c r="L124" s="33"/>
      <c r="M124" s="148"/>
      <c r="N124" s="149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124</v>
      </c>
      <c r="AU124" s="17" t="s">
        <v>83</v>
      </c>
    </row>
    <row r="125" spans="1:65" s="2" customFormat="1" ht="11.25">
      <c r="A125" s="32"/>
      <c r="B125" s="33"/>
      <c r="C125" s="32"/>
      <c r="D125" s="161" t="s">
        <v>215</v>
      </c>
      <c r="E125" s="32"/>
      <c r="F125" s="162" t="s">
        <v>372</v>
      </c>
      <c r="G125" s="32"/>
      <c r="H125" s="32"/>
      <c r="I125" s="147"/>
      <c r="J125" s="32"/>
      <c r="K125" s="32"/>
      <c r="L125" s="33"/>
      <c r="M125" s="148"/>
      <c r="N125" s="149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215</v>
      </c>
      <c r="AU125" s="17" t="s">
        <v>83</v>
      </c>
    </row>
    <row r="126" spans="1:65" s="2" customFormat="1" ht="16.5" customHeight="1">
      <c r="A126" s="32"/>
      <c r="B126" s="131"/>
      <c r="C126" s="132" t="s">
        <v>171</v>
      </c>
      <c r="D126" s="132" t="s">
        <v>119</v>
      </c>
      <c r="E126" s="133" t="s">
        <v>373</v>
      </c>
      <c r="F126" s="134" t="s">
        <v>374</v>
      </c>
      <c r="G126" s="135" t="s">
        <v>323</v>
      </c>
      <c r="H126" s="136">
        <v>1372</v>
      </c>
      <c r="I126" s="137"/>
      <c r="J126" s="138">
        <f>ROUND(I126*H126,2)</f>
        <v>0</v>
      </c>
      <c r="K126" s="134" t="s">
        <v>316</v>
      </c>
      <c r="L126" s="33"/>
      <c r="M126" s="139" t="s">
        <v>3</v>
      </c>
      <c r="N126" s="140" t="s">
        <v>44</v>
      </c>
      <c r="O126" s="53"/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43" t="s">
        <v>123</v>
      </c>
      <c r="AT126" s="143" t="s">
        <v>119</v>
      </c>
      <c r="AU126" s="143" t="s">
        <v>83</v>
      </c>
      <c r="AY126" s="17" t="s">
        <v>118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81</v>
      </c>
      <c r="BK126" s="144">
        <f>ROUND(I126*H126,2)</f>
        <v>0</v>
      </c>
      <c r="BL126" s="17" t="s">
        <v>123</v>
      </c>
      <c r="BM126" s="143" t="s">
        <v>375</v>
      </c>
    </row>
    <row r="127" spans="1:65" s="2" customFormat="1" ht="19.5">
      <c r="A127" s="32"/>
      <c r="B127" s="33"/>
      <c r="C127" s="32"/>
      <c r="D127" s="145" t="s">
        <v>124</v>
      </c>
      <c r="E127" s="32"/>
      <c r="F127" s="146" t="s">
        <v>376</v>
      </c>
      <c r="G127" s="32"/>
      <c r="H127" s="32"/>
      <c r="I127" s="147"/>
      <c r="J127" s="32"/>
      <c r="K127" s="32"/>
      <c r="L127" s="33"/>
      <c r="M127" s="148"/>
      <c r="N127" s="149"/>
      <c r="O127" s="53"/>
      <c r="P127" s="53"/>
      <c r="Q127" s="53"/>
      <c r="R127" s="53"/>
      <c r="S127" s="53"/>
      <c r="T127" s="54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124</v>
      </c>
      <c r="AU127" s="17" t="s">
        <v>83</v>
      </c>
    </row>
    <row r="128" spans="1:65" s="2" customFormat="1" ht="11.25">
      <c r="A128" s="32"/>
      <c r="B128" s="33"/>
      <c r="C128" s="32"/>
      <c r="D128" s="161" t="s">
        <v>215</v>
      </c>
      <c r="E128" s="32"/>
      <c r="F128" s="162" t="s">
        <v>377</v>
      </c>
      <c r="G128" s="32"/>
      <c r="H128" s="32"/>
      <c r="I128" s="147"/>
      <c r="J128" s="32"/>
      <c r="K128" s="32"/>
      <c r="L128" s="33"/>
      <c r="M128" s="148"/>
      <c r="N128" s="149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215</v>
      </c>
      <c r="AU128" s="17" t="s">
        <v>83</v>
      </c>
    </row>
    <row r="129" spans="1:65" s="2" customFormat="1" ht="19.5">
      <c r="A129" s="32"/>
      <c r="B129" s="33"/>
      <c r="C129" s="32"/>
      <c r="D129" s="145" t="s">
        <v>125</v>
      </c>
      <c r="E129" s="32"/>
      <c r="F129" s="150" t="s">
        <v>378</v>
      </c>
      <c r="G129" s="32"/>
      <c r="H129" s="32"/>
      <c r="I129" s="147"/>
      <c r="J129" s="32"/>
      <c r="K129" s="32"/>
      <c r="L129" s="33"/>
      <c r="M129" s="148"/>
      <c r="N129" s="149"/>
      <c r="O129" s="53"/>
      <c r="P129" s="53"/>
      <c r="Q129" s="53"/>
      <c r="R129" s="53"/>
      <c r="S129" s="53"/>
      <c r="T129" s="54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125</v>
      </c>
      <c r="AU129" s="17" t="s">
        <v>83</v>
      </c>
    </row>
    <row r="130" spans="1:65" s="13" customFormat="1" ht="11.25">
      <c r="B130" s="163"/>
      <c r="D130" s="145" t="s">
        <v>379</v>
      </c>
      <c r="E130" s="164" t="s">
        <v>3</v>
      </c>
      <c r="F130" s="165" t="s">
        <v>380</v>
      </c>
      <c r="H130" s="166">
        <v>1372</v>
      </c>
      <c r="I130" s="167"/>
      <c r="L130" s="163"/>
      <c r="M130" s="168"/>
      <c r="N130" s="169"/>
      <c r="O130" s="169"/>
      <c r="P130" s="169"/>
      <c r="Q130" s="169"/>
      <c r="R130" s="169"/>
      <c r="S130" s="169"/>
      <c r="T130" s="170"/>
      <c r="AT130" s="164" t="s">
        <v>379</v>
      </c>
      <c r="AU130" s="164" t="s">
        <v>83</v>
      </c>
      <c r="AV130" s="13" t="s">
        <v>83</v>
      </c>
      <c r="AW130" s="13" t="s">
        <v>35</v>
      </c>
      <c r="AX130" s="13" t="s">
        <v>73</v>
      </c>
      <c r="AY130" s="164" t="s">
        <v>118</v>
      </c>
    </row>
    <row r="131" spans="1:65" s="14" customFormat="1" ht="11.25">
      <c r="B131" s="171"/>
      <c r="D131" s="145" t="s">
        <v>379</v>
      </c>
      <c r="E131" s="172" t="s">
        <v>3</v>
      </c>
      <c r="F131" s="173" t="s">
        <v>381</v>
      </c>
      <c r="H131" s="174">
        <v>1372</v>
      </c>
      <c r="I131" s="175"/>
      <c r="L131" s="171"/>
      <c r="M131" s="176"/>
      <c r="N131" s="177"/>
      <c r="O131" s="177"/>
      <c r="P131" s="177"/>
      <c r="Q131" s="177"/>
      <c r="R131" s="177"/>
      <c r="S131" s="177"/>
      <c r="T131" s="178"/>
      <c r="AT131" s="172" t="s">
        <v>379</v>
      </c>
      <c r="AU131" s="172" t="s">
        <v>83</v>
      </c>
      <c r="AV131" s="14" t="s">
        <v>123</v>
      </c>
      <c r="AW131" s="14" t="s">
        <v>35</v>
      </c>
      <c r="AX131" s="14" t="s">
        <v>81</v>
      </c>
      <c r="AY131" s="172" t="s">
        <v>118</v>
      </c>
    </row>
    <row r="132" spans="1:65" s="2" customFormat="1" ht="16.5" customHeight="1">
      <c r="A132" s="32"/>
      <c r="B132" s="131"/>
      <c r="C132" s="132" t="s">
        <v>149</v>
      </c>
      <c r="D132" s="132" t="s">
        <v>119</v>
      </c>
      <c r="E132" s="133" t="s">
        <v>382</v>
      </c>
      <c r="F132" s="134" t="s">
        <v>383</v>
      </c>
      <c r="G132" s="135" t="s">
        <v>323</v>
      </c>
      <c r="H132" s="136">
        <v>224</v>
      </c>
      <c r="I132" s="137"/>
      <c r="J132" s="138">
        <f>ROUND(I132*H132,2)</f>
        <v>0</v>
      </c>
      <c r="K132" s="134" t="s">
        <v>316</v>
      </c>
      <c r="L132" s="33"/>
      <c r="M132" s="139" t="s">
        <v>3</v>
      </c>
      <c r="N132" s="140" t="s">
        <v>44</v>
      </c>
      <c r="O132" s="53"/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43" t="s">
        <v>123</v>
      </c>
      <c r="AT132" s="143" t="s">
        <v>119</v>
      </c>
      <c r="AU132" s="143" t="s">
        <v>83</v>
      </c>
      <c r="AY132" s="17" t="s">
        <v>118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81</v>
      </c>
      <c r="BK132" s="144">
        <f>ROUND(I132*H132,2)</f>
        <v>0</v>
      </c>
      <c r="BL132" s="17" t="s">
        <v>123</v>
      </c>
      <c r="BM132" s="143" t="s">
        <v>384</v>
      </c>
    </row>
    <row r="133" spans="1:65" s="2" customFormat="1" ht="19.5">
      <c r="A133" s="32"/>
      <c r="B133" s="33"/>
      <c r="C133" s="32"/>
      <c r="D133" s="145" t="s">
        <v>124</v>
      </c>
      <c r="E133" s="32"/>
      <c r="F133" s="146" t="s">
        <v>385</v>
      </c>
      <c r="G133" s="32"/>
      <c r="H133" s="32"/>
      <c r="I133" s="147"/>
      <c r="J133" s="32"/>
      <c r="K133" s="32"/>
      <c r="L133" s="33"/>
      <c r="M133" s="148"/>
      <c r="N133" s="149"/>
      <c r="O133" s="53"/>
      <c r="P133" s="53"/>
      <c r="Q133" s="53"/>
      <c r="R133" s="53"/>
      <c r="S133" s="53"/>
      <c r="T133" s="54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124</v>
      </c>
      <c r="AU133" s="17" t="s">
        <v>83</v>
      </c>
    </row>
    <row r="134" spans="1:65" s="2" customFormat="1" ht="11.25">
      <c r="A134" s="32"/>
      <c r="B134" s="33"/>
      <c r="C134" s="32"/>
      <c r="D134" s="161" t="s">
        <v>215</v>
      </c>
      <c r="E134" s="32"/>
      <c r="F134" s="162" t="s">
        <v>386</v>
      </c>
      <c r="G134" s="32"/>
      <c r="H134" s="32"/>
      <c r="I134" s="147"/>
      <c r="J134" s="32"/>
      <c r="K134" s="32"/>
      <c r="L134" s="33"/>
      <c r="M134" s="148"/>
      <c r="N134" s="149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215</v>
      </c>
      <c r="AU134" s="17" t="s">
        <v>83</v>
      </c>
    </row>
    <row r="135" spans="1:65" s="2" customFormat="1" ht="19.5">
      <c r="A135" s="32"/>
      <c r="B135" s="33"/>
      <c r="C135" s="32"/>
      <c r="D135" s="145" t="s">
        <v>125</v>
      </c>
      <c r="E135" s="32"/>
      <c r="F135" s="150" t="s">
        <v>387</v>
      </c>
      <c r="G135" s="32"/>
      <c r="H135" s="32"/>
      <c r="I135" s="147"/>
      <c r="J135" s="32"/>
      <c r="K135" s="32"/>
      <c r="L135" s="33"/>
      <c r="M135" s="148"/>
      <c r="N135" s="149"/>
      <c r="O135" s="53"/>
      <c r="P135" s="53"/>
      <c r="Q135" s="53"/>
      <c r="R135" s="53"/>
      <c r="S135" s="53"/>
      <c r="T135" s="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125</v>
      </c>
      <c r="AU135" s="17" t="s">
        <v>83</v>
      </c>
    </row>
    <row r="136" spans="1:65" s="13" customFormat="1" ht="11.25">
      <c r="B136" s="163"/>
      <c r="D136" s="145" t="s">
        <v>379</v>
      </c>
      <c r="E136" s="164" t="s">
        <v>3</v>
      </c>
      <c r="F136" s="165" t="s">
        <v>388</v>
      </c>
      <c r="H136" s="166">
        <v>224</v>
      </c>
      <c r="I136" s="167"/>
      <c r="L136" s="163"/>
      <c r="M136" s="168"/>
      <c r="N136" s="169"/>
      <c r="O136" s="169"/>
      <c r="P136" s="169"/>
      <c r="Q136" s="169"/>
      <c r="R136" s="169"/>
      <c r="S136" s="169"/>
      <c r="T136" s="170"/>
      <c r="AT136" s="164" t="s">
        <v>379</v>
      </c>
      <c r="AU136" s="164" t="s">
        <v>83</v>
      </c>
      <c r="AV136" s="13" t="s">
        <v>83</v>
      </c>
      <c r="AW136" s="13" t="s">
        <v>35</v>
      </c>
      <c r="AX136" s="13" t="s">
        <v>73</v>
      </c>
      <c r="AY136" s="164" t="s">
        <v>118</v>
      </c>
    </row>
    <row r="137" spans="1:65" s="14" customFormat="1" ht="11.25">
      <c r="B137" s="171"/>
      <c r="D137" s="145" t="s">
        <v>379</v>
      </c>
      <c r="E137" s="172" t="s">
        <v>3</v>
      </c>
      <c r="F137" s="173" t="s">
        <v>381</v>
      </c>
      <c r="H137" s="174">
        <v>224</v>
      </c>
      <c r="I137" s="175"/>
      <c r="L137" s="171"/>
      <c r="M137" s="176"/>
      <c r="N137" s="177"/>
      <c r="O137" s="177"/>
      <c r="P137" s="177"/>
      <c r="Q137" s="177"/>
      <c r="R137" s="177"/>
      <c r="S137" s="177"/>
      <c r="T137" s="178"/>
      <c r="AT137" s="172" t="s">
        <v>379</v>
      </c>
      <c r="AU137" s="172" t="s">
        <v>83</v>
      </c>
      <c r="AV137" s="14" t="s">
        <v>123</v>
      </c>
      <c r="AW137" s="14" t="s">
        <v>35</v>
      </c>
      <c r="AX137" s="14" t="s">
        <v>81</v>
      </c>
      <c r="AY137" s="172" t="s">
        <v>118</v>
      </c>
    </row>
    <row r="138" spans="1:65" s="2" customFormat="1" ht="16.5" customHeight="1">
      <c r="A138" s="32"/>
      <c r="B138" s="131"/>
      <c r="C138" s="132" t="s">
        <v>180</v>
      </c>
      <c r="D138" s="132" t="s">
        <v>119</v>
      </c>
      <c r="E138" s="133" t="s">
        <v>389</v>
      </c>
      <c r="F138" s="134" t="s">
        <v>390</v>
      </c>
      <c r="G138" s="135" t="s">
        <v>323</v>
      </c>
      <c r="H138" s="136">
        <v>14</v>
      </c>
      <c r="I138" s="137"/>
      <c r="J138" s="138">
        <f>ROUND(I138*H138,2)</f>
        <v>0</v>
      </c>
      <c r="K138" s="134" t="s">
        <v>316</v>
      </c>
      <c r="L138" s="33"/>
      <c r="M138" s="139" t="s">
        <v>3</v>
      </c>
      <c r="N138" s="140" t="s">
        <v>44</v>
      </c>
      <c r="O138" s="53"/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43" t="s">
        <v>123</v>
      </c>
      <c r="AT138" s="143" t="s">
        <v>119</v>
      </c>
      <c r="AU138" s="143" t="s">
        <v>83</v>
      </c>
      <c r="AY138" s="17" t="s">
        <v>118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81</v>
      </c>
      <c r="BK138" s="144">
        <f>ROUND(I138*H138,2)</f>
        <v>0</v>
      </c>
      <c r="BL138" s="17" t="s">
        <v>123</v>
      </c>
      <c r="BM138" s="143" t="s">
        <v>391</v>
      </c>
    </row>
    <row r="139" spans="1:65" s="2" customFormat="1" ht="19.5">
      <c r="A139" s="32"/>
      <c r="B139" s="33"/>
      <c r="C139" s="32"/>
      <c r="D139" s="145" t="s">
        <v>124</v>
      </c>
      <c r="E139" s="32"/>
      <c r="F139" s="146" t="s">
        <v>392</v>
      </c>
      <c r="G139" s="32"/>
      <c r="H139" s="32"/>
      <c r="I139" s="147"/>
      <c r="J139" s="32"/>
      <c r="K139" s="32"/>
      <c r="L139" s="33"/>
      <c r="M139" s="148"/>
      <c r="N139" s="149"/>
      <c r="O139" s="53"/>
      <c r="P139" s="53"/>
      <c r="Q139" s="53"/>
      <c r="R139" s="53"/>
      <c r="S139" s="53"/>
      <c r="T139" s="54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124</v>
      </c>
      <c r="AU139" s="17" t="s">
        <v>83</v>
      </c>
    </row>
    <row r="140" spans="1:65" s="2" customFormat="1" ht="11.25">
      <c r="A140" s="32"/>
      <c r="B140" s="33"/>
      <c r="C140" s="32"/>
      <c r="D140" s="161" t="s">
        <v>215</v>
      </c>
      <c r="E140" s="32"/>
      <c r="F140" s="162" t="s">
        <v>393</v>
      </c>
      <c r="G140" s="32"/>
      <c r="H140" s="32"/>
      <c r="I140" s="147"/>
      <c r="J140" s="32"/>
      <c r="K140" s="32"/>
      <c r="L140" s="33"/>
      <c r="M140" s="148"/>
      <c r="N140" s="149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215</v>
      </c>
      <c r="AU140" s="17" t="s">
        <v>83</v>
      </c>
    </row>
    <row r="141" spans="1:65" s="2" customFormat="1" ht="19.5">
      <c r="A141" s="32"/>
      <c r="B141" s="33"/>
      <c r="C141" s="32"/>
      <c r="D141" s="145" t="s">
        <v>125</v>
      </c>
      <c r="E141" s="32"/>
      <c r="F141" s="150" t="s">
        <v>394</v>
      </c>
      <c r="G141" s="32"/>
      <c r="H141" s="32"/>
      <c r="I141" s="147"/>
      <c r="J141" s="32"/>
      <c r="K141" s="32"/>
      <c r="L141" s="33"/>
      <c r="M141" s="148"/>
      <c r="N141" s="149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125</v>
      </c>
      <c r="AU141" s="17" t="s">
        <v>83</v>
      </c>
    </row>
    <row r="142" spans="1:65" s="2" customFormat="1" ht="21.75" customHeight="1">
      <c r="A142" s="32"/>
      <c r="B142" s="131"/>
      <c r="C142" s="132" t="s">
        <v>155</v>
      </c>
      <c r="D142" s="132" t="s">
        <v>119</v>
      </c>
      <c r="E142" s="133" t="s">
        <v>395</v>
      </c>
      <c r="F142" s="134" t="s">
        <v>396</v>
      </c>
      <c r="G142" s="135" t="s">
        <v>352</v>
      </c>
      <c r="H142" s="136">
        <v>9322</v>
      </c>
      <c r="I142" s="137"/>
      <c r="J142" s="138">
        <f>ROUND(I142*H142,2)</f>
        <v>0</v>
      </c>
      <c r="K142" s="134" t="s">
        <v>316</v>
      </c>
      <c r="L142" s="33"/>
      <c r="M142" s="139" t="s">
        <v>3</v>
      </c>
      <c r="N142" s="140" t="s">
        <v>44</v>
      </c>
      <c r="O142" s="53"/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43" t="s">
        <v>123</v>
      </c>
      <c r="AT142" s="143" t="s">
        <v>119</v>
      </c>
      <c r="AU142" s="143" t="s">
        <v>83</v>
      </c>
      <c r="AY142" s="17" t="s">
        <v>118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81</v>
      </c>
      <c r="BK142" s="144">
        <f>ROUND(I142*H142,2)</f>
        <v>0</v>
      </c>
      <c r="BL142" s="17" t="s">
        <v>123</v>
      </c>
      <c r="BM142" s="143" t="s">
        <v>397</v>
      </c>
    </row>
    <row r="143" spans="1:65" s="2" customFormat="1" ht="19.5">
      <c r="A143" s="32"/>
      <c r="B143" s="33"/>
      <c r="C143" s="32"/>
      <c r="D143" s="145" t="s">
        <v>124</v>
      </c>
      <c r="E143" s="32"/>
      <c r="F143" s="146" t="s">
        <v>398</v>
      </c>
      <c r="G143" s="32"/>
      <c r="H143" s="32"/>
      <c r="I143" s="147"/>
      <c r="J143" s="32"/>
      <c r="K143" s="32"/>
      <c r="L143" s="33"/>
      <c r="M143" s="148"/>
      <c r="N143" s="149"/>
      <c r="O143" s="53"/>
      <c r="P143" s="53"/>
      <c r="Q143" s="53"/>
      <c r="R143" s="53"/>
      <c r="S143" s="53"/>
      <c r="T143" s="54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124</v>
      </c>
      <c r="AU143" s="17" t="s">
        <v>83</v>
      </c>
    </row>
    <row r="144" spans="1:65" s="2" customFormat="1" ht="11.25">
      <c r="A144" s="32"/>
      <c r="B144" s="33"/>
      <c r="C144" s="32"/>
      <c r="D144" s="161" t="s">
        <v>215</v>
      </c>
      <c r="E144" s="32"/>
      <c r="F144" s="162" t="s">
        <v>399</v>
      </c>
      <c r="G144" s="32"/>
      <c r="H144" s="32"/>
      <c r="I144" s="147"/>
      <c r="J144" s="32"/>
      <c r="K144" s="32"/>
      <c r="L144" s="33"/>
      <c r="M144" s="148"/>
      <c r="N144" s="149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215</v>
      </c>
      <c r="AU144" s="17" t="s">
        <v>83</v>
      </c>
    </row>
    <row r="145" spans="1:65" s="2" customFormat="1" ht="19.5">
      <c r="A145" s="32"/>
      <c r="B145" s="33"/>
      <c r="C145" s="32"/>
      <c r="D145" s="145" t="s">
        <v>125</v>
      </c>
      <c r="E145" s="32"/>
      <c r="F145" s="150" t="s">
        <v>400</v>
      </c>
      <c r="G145" s="32"/>
      <c r="H145" s="32"/>
      <c r="I145" s="147"/>
      <c r="J145" s="32"/>
      <c r="K145" s="32"/>
      <c r="L145" s="33"/>
      <c r="M145" s="148"/>
      <c r="N145" s="149"/>
      <c r="O145" s="53"/>
      <c r="P145" s="53"/>
      <c r="Q145" s="53"/>
      <c r="R145" s="53"/>
      <c r="S145" s="53"/>
      <c r="T145" s="54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125</v>
      </c>
      <c r="AU145" s="17" t="s">
        <v>83</v>
      </c>
    </row>
    <row r="146" spans="1:65" s="2" customFormat="1" ht="21.75" customHeight="1">
      <c r="A146" s="32"/>
      <c r="B146" s="131"/>
      <c r="C146" s="132" t="s">
        <v>9</v>
      </c>
      <c r="D146" s="132" t="s">
        <v>119</v>
      </c>
      <c r="E146" s="133" t="s">
        <v>401</v>
      </c>
      <c r="F146" s="134" t="s">
        <v>402</v>
      </c>
      <c r="G146" s="135" t="s">
        <v>352</v>
      </c>
      <c r="H146" s="136">
        <v>9322</v>
      </c>
      <c r="I146" s="137"/>
      <c r="J146" s="138">
        <f>ROUND(I146*H146,2)</f>
        <v>0</v>
      </c>
      <c r="K146" s="134" t="s">
        <v>316</v>
      </c>
      <c r="L146" s="33"/>
      <c r="M146" s="139" t="s">
        <v>3</v>
      </c>
      <c r="N146" s="140" t="s">
        <v>44</v>
      </c>
      <c r="O146" s="53"/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43" t="s">
        <v>123</v>
      </c>
      <c r="AT146" s="143" t="s">
        <v>119</v>
      </c>
      <c r="AU146" s="143" t="s">
        <v>83</v>
      </c>
      <c r="AY146" s="17" t="s">
        <v>118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81</v>
      </c>
      <c r="BK146" s="144">
        <f>ROUND(I146*H146,2)</f>
        <v>0</v>
      </c>
      <c r="BL146" s="17" t="s">
        <v>123</v>
      </c>
      <c r="BM146" s="143" t="s">
        <v>403</v>
      </c>
    </row>
    <row r="147" spans="1:65" s="2" customFormat="1" ht="19.5">
      <c r="A147" s="32"/>
      <c r="B147" s="33"/>
      <c r="C147" s="32"/>
      <c r="D147" s="145" t="s">
        <v>124</v>
      </c>
      <c r="E147" s="32"/>
      <c r="F147" s="146" t="s">
        <v>404</v>
      </c>
      <c r="G147" s="32"/>
      <c r="H147" s="32"/>
      <c r="I147" s="147"/>
      <c r="J147" s="32"/>
      <c r="K147" s="32"/>
      <c r="L147" s="33"/>
      <c r="M147" s="148"/>
      <c r="N147" s="149"/>
      <c r="O147" s="53"/>
      <c r="P147" s="53"/>
      <c r="Q147" s="53"/>
      <c r="R147" s="53"/>
      <c r="S147" s="53"/>
      <c r="T147" s="54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124</v>
      </c>
      <c r="AU147" s="17" t="s">
        <v>83</v>
      </c>
    </row>
    <row r="148" spans="1:65" s="2" customFormat="1" ht="11.25">
      <c r="A148" s="32"/>
      <c r="B148" s="33"/>
      <c r="C148" s="32"/>
      <c r="D148" s="161" t="s">
        <v>215</v>
      </c>
      <c r="E148" s="32"/>
      <c r="F148" s="162" t="s">
        <v>405</v>
      </c>
      <c r="G148" s="32"/>
      <c r="H148" s="32"/>
      <c r="I148" s="147"/>
      <c r="J148" s="32"/>
      <c r="K148" s="32"/>
      <c r="L148" s="33"/>
      <c r="M148" s="148"/>
      <c r="N148" s="149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215</v>
      </c>
      <c r="AU148" s="17" t="s">
        <v>83</v>
      </c>
    </row>
    <row r="149" spans="1:65" s="2" customFormat="1" ht="48.75">
      <c r="A149" s="32"/>
      <c r="B149" s="33"/>
      <c r="C149" s="32"/>
      <c r="D149" s="145" t="s">
        <v>125</v>
      </c>
      <c r="E149" s="32"/>
      <c r="F149" s="150" t="s">
        <v>406</v>
      </c>
      <c r="G149" s="32"/>
      <c r="H149" s="32"/>
      <c r="I149" s="147"/>
      <c r="J149" s="32"/>
      <c r="K149" s="32"/>
      <c r="L149" s="33"/>
      <c r="M149" s="148"/>
      <c r="N149" s="149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125</v>
      </c>
      <c r="AU149" s="17" t="s">
        <v>83</v>
      </c>
    </row>
    <row r="150" spans="1:65" s="2" customFormat="1" ht="16.5" customHeight="1">
      <c r="A150" s="32"/>
      <c r="B150" s="131"/>
      <c r="C150" s="132" t="s">
        <v>159</v>
      </c>
      <c r="D150" s="132" t="s">
        <v>119</v>
      </c>
      <c r="E150" s="133" t="s">
        <v>407</v>
      </c>
      <c r="F150" s="134" t="s">
        <v>408</v>
      </c>
      <c r="G150" s="135" t="s">
        <v>352</v>
      </c>
      <c r="H150" s="136">
        <v>9322</v>
      </c>
      <c r="I150" s="137"/>
      <c r="J150" s="138">
        <f>ROUND(I150*H150,2)</f>
        <v>0</v>
      </c>
      <c r="K150" s="134" t="s">
        <v>316</v>
      </c>
      <c r="L150" s="33"/>
      <c r="M150" s="139" t="s">
        <v>3</v>
      </c>
      <c r="N150" s="140" t="s">
        <v>44</v>
      </c>
      <c r="O150" s="53"/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43" t="s">
        <v>123</v>
      </c>
      <c r="AT150" s="143" t="s">
        <v>119</v>
      </c>
      <c r="AU150" s="143" t="s">
        <v>83</v>
      </c>
      <c r="AY150" s="17" t="s">
        <v>118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81</v>
      </c>
      <c r="BK150" s="144">
        <f>ROUND(I150*H150,2)</f>
        <v>0</v>
      </c>
      <c r="BL150" s="17" t="s">
        <v>123</v>
      </c>
      <c r="BM150" s="143" t="s">
        <v>409</v>
      </c>
    </row>
    <row r="151" spans="1:65" s="2" customFormat="1" ht="19.5">
      <c r="A151" s="32"/>
      <c r="B151" s="33"/>
      <c r="C151" s="32"/>
      <c r="D151" s="145" t="s">
        <v>124</v>
      </c>
      <c r="E151" s="32"/>
      <c r="F151" s="146" t="s">
        <v>410</v>
      </c>
      <c r="G151" s="32"/>
      <c r="H151" s="32"/>
      <c r="I151" s="147"/>
      <c r="J151" s="32"/>
      <c r="K151" s="32"/>
      <c r="L151" s="33"/>
      <c r="M151" s="148"/>
      <c r="N151" s="149"/>
      <c r="O151" s="53"/>
      <c r="P151" s="53"/>
      <c r="Q151" s="53"/>
      <c r="R151" s="53"/>
      <c r="S151" s="53"/>
      <c r="T151" s="54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124</v>
      </c>
      <c r="AU151" s="17" t="s">
        <v>83</v>
      </c>
    </row>
    <row r="152" spans="1:65" s="2" customFormat="1" ht="11.25">
      <c r="A152" s="32"/>
      <c r="B152" s="33"/>
      <c r="C152" s="32"/>
      <c r="D152" s="161" t="s">
        <v>215</v>
      </c>
      <c r="E152" s="32"/>
      <c r="F152" s="162" t="s">
        <v>411</v>
      </c>
      <c r="G152" s="32"/>
      <c r="H152" s="32"/>
      <c r="I152" s="147"/>
      <c r="J152" s="32"/>
      <c r="K152" s="32"/>
      <c r="L152" s="33"/>
      <c r="M152" s="148"/>
      <c r="N152" s="149"/>
      <c r="O152" s="53"/>
      <c r="P152" s="53"/>
      <c r="Q152" s="53"/>
      <c r="R152" s="53"/>
      <c r="S152" s="53"/>
      <c r="T152" s="54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215</v>
      </c>
      <c r="AU152" s="17" t="s">
        <v>83</v>
      </c>
    </row>
    <row r="153" spans="1:65" s="2" customFormat="1" ht="24.2" customHeight="1">
      <c r="A153" s="32"/>
      <c r="B153" s="131"/>
      <c r="C153" s="132" t="s">
        <v>295</v>
      </c>
      <c r="D153" s="132" t="s">
        <v>119</v>
      </c>
      <c r="E153" s="133" t="s">
        <v>412</v>
      </c>
      <c r="F153" s="134" t="s">
        <v>413</v>
      </c>
      <c r="G153" s="135" t="s">
        <v>352</v>
      </c>
      <c r="H153" s="136">
        <v>109.2</v>
      </c>
      <c r="I153" s="137"/>
      <c r="J153" s="138">
        <f>ROUND(I153*H153,2)</f>
        <v>0</v>
      </c>
      <c r="K153" s="134" t="s">
        <v>316</v>
      </c>
      <c r="L153" s="33"/>
      <c r="M153" s="139" t="s">
        <v>3</v>
      </c>
      <c r="N153" s="140" t="s">
        <v>44</v>
      </c>
      <c r="O153" s="53"/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43" t="s">
        <v>123</v>
      </c>
      <c r="AT153" s="143" t="s">
        <v>119</v>
      </c>
      <c r="AU153" s="143" t="s">
        <v>83</v>
      </c>
      <c r="AY153" s="17" t="s">
        <v>118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81</v>
      </c>
      <c r="BK153" s="144">
        <f>ROUND(I153*H153,2)</f>
        <v>0</v>
      </c>
      <c r="BL153" s="17" t="s">
        <v>123</v>
      </c>
      <c r="BM153" s="143" t="s">
        <v>414</v>
      </c>
    </row>
    <row r="154" spans="1:65" s="2" customFormat="1" ht="19.5">
      <c r="A154" s="32"/>
      <c r="B154" s="33"/>
      <c r="C154" s="32"/>
      <c r="D154" s="145" t="s">
        <v>124</v>
      </c>
      <c r="E154" s="32"/>
      <c r="F154" s="146" t="s">
        <v>415</v>
      </c>
      <c r="G154" s="32"/>
      <c r="H154" s="32"/>
      <c r="I154" s="147"/>
      <c r="J154" s="32"/>
      <c r="K154" s="32"/>
      <c r="L154" s="33"/>
      <c r="M154" s="148"/>
      <c r="N154" s="149"/>
      <c r="O154" s="53"/>
      <c r="P154" s="53"/>
      <c r="Q154" s="53"/>
      <c r="R154" s="53"/>
      <c r="S154" s="53"/>
      <c r="T154" s="54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124</v>
      </c>
      <c r="AU154" s="17" t="s">
        <v>83</v>
      </c>
    </row>
    <row r="155" spans="1:65" s="2" customFormat="1" ht="11.25">
      <c r="A155" s="32"/>
      <c r="B155" s="33"/>
      <c r="C155" s="32"/>
      <c r="D155" s="161" t="s">
        <v>215</v>
      </c>
      <c r="E155" s="32"/>
      <c r="F155" s="162" t="s">
        <v>416</v>
      </c>
      <c r="G155" s="32"/>
      <c r="H155" s="32"/>
      <c r="I155" s="147"/>
      <c r="J155" s="32"/>
      <c r="K155" s="32"/>
      <c r="L155" s="33"/>
      <c r="M155" s="148"/>
      <c r="N155" s="149"/>
      <c r="O155" s="53"/>
      <c r="P155" s="53"/>
      <c r="Q155" s="53"/>
      <c r="R155" s="53"/>
      <c r="S155" s="53"/>
      <c r="T155" s="54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215</v>
      </c>
      <c r="AU155" s="17" t="s">
        <v>83</v>
      </c>
    </row>
    <row r="156" spans="1:65" s="2" customFormat="1" ht="19.5">
      <c r="A156" s="32"/>
      <c r="B156" s="33"/>
      <c r="C156" s="32"/>
      <c r="D156" s="145" t="s">
        <v>125</v>
      </c>
      <c r="E156" s="32"/>
      <c r="F156" s="150" t="s">
        <v>417</v>
      </c>
      <c r="G156" s="32"/>
      <c r="H156" s="32"/>
      <c r="I156" s="147"/>
      <c r="J156" s="32"/>
      <c r="K156" s="32"/>
      <c r="L156" s="33"/>
      <c r="M156" s="148"/>
      <c r="N156" s="149"/>
      <c r="O156" s="53"/>
      <c r="P156" s="53"/>
      <c r="Q156" s="53"/>
      <c r="R156" s="53"/>
      <c r="S156" s="53"/>
      <c r="T156" s="54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125</v>
      </c>
      <c r="AU156" s="17" t="s">
        <v>83</v>
      </c>
    </row>
    <row r="157" spans="1:65" s="13" customFormat="1" ht="11.25">
      <c r="B157" s="163"/>
      <c r="D157" s="145" t="s">
        <v>379</v>
      </c>
      <c r="E157" s="164" t="s">
        <v>3</v>
      </c>
      <c r="F157" s="165" t="s">
        <v>418</v>
      </c>
      <c r="H157" s="166">
        <v>109.2</v>
      </c>
      <c r="I157" s="167"/>
      <c r="L157" s="163"/>
      <c r="M157" s="168"/>
      <c r="N157" s="169"/>
      <c r="O157" s="169"/>
      <c r="P157" s="169"/>
      <c r="Q157" s="169"/>
      <c r="R157" s="169"/>
      <c r="S157" s="169"/>
      <c r="T157" s="170"/>
      <c r="AT157" s="164" t="s">
        <v>379</v>
      </c>
      <c r="AU157" s="164" t="s">
        <v>83</v>
      </c>
      <c r="AV157" s="13" t="s">
        <v>83</v>
      </c>
      <c r="AW157" s="13" t="s">
        <v>35</v>
      </c>
      <c r="AX157" s="13" t="s">
        <v>81</v>
      </c>
      <c r="AY157" s="164" t="s">
        <v>118</v>
      </c>
    </row>
    <row r="158" spans="1:65" s="2" customFormat="1" ht="16.5" customHeight="1">
      <c r="A158" s="32"/>
      <c r="B158" s="131"/>
      <c r="C158" s="132" t="s">
        <v>165</v>
      </c>
      <c r="D158" s="132" t="s">
        <v>119</v>
      </c>
      <c r="E158" s="133" t="s">
        <v>419</v>
      </c>
      <c r="F158" s="134" t="s">
        <v>420</v>
      </c>
      <c r="G158" s="135" t="s">
        <v>315</v>
      </c>
      <c r="H158" s="136">
        <v>200000</v>
      </c>
      <c r="I158" s="137"/>
      <c r="J158" s="138">
        <f>ROUND(I158*H158,2)</f>
        <v>0</v>
      </c>
      <c r="K158" s="134" t="s">
        <v>316</v>
      </c>
      <c r="L158" s="33"/>
      <c r="M158" s="139" t="s">
        <v>3</v>
      </c>
      <c r="N158" s="140" t="s">
        <v>44</v>
      </c>
      <c r="O158" s="53"/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43" t="s">
        <v>123</v>
      </c>
      <c r="AT158" s="143" t="s">
        <v>119</v>
      </c>
      <c r="AU158" s="143" t="s">
        <v>83</v>
      </c>
      <c r="AY158" s="17" t="s">
        <v>118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81</v>
      </c>
      <c r="BK158" s="144">
        <f>ROUND(I158*H158,2)</f>
        <v>0</v>
      </c>
      <c r="BL158" s="17" t="s">
        <v>123</v>
      </c>
      <c r="BM158" s="143" t="s">
        <v>421</v>
      </c>
    </row>
    <row r="159" spans="1:65" s="2" customFormat="1" ht="11.25">
      <c r="A159" s="32"/>
      <c r="B159" s="33"/>
      <c r="C159" s="32"/>
      <c r="D159" s="145" t="s">
        <v>124</v>
      </c>
      <c r="E159" s="32"/>
      <c r="F159" s="146" t="s">
        <v>422</v>
      </c>
      <c r="G159" s="32"/>
      <c r="H159" s="32"/>
      <c r="I159" s="147"/>
      <c r="J159" s="32"/>
      <c r="K159" s="32"/>
      <c r="L159" s="33"/>
      <c r="M159" s="148"/>
      <c r="N159" s="149"/>
      <c r="O159" s="53"/>
      <c r="P159" s="53"/>
      <c r="Q159" s="53"/>
      <c r="R159" s="53"/>
      <c r="S159" s="53"/>
      <c r="T159" s="54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124</v>
      </c>
      <c r="AU159" s="17" t="s">
        <v>83</v>
      </c>
    </row>
    <row r="160" spans="1:65" s="2" customFormat="1" ht="11.25">
      <c r="A160" s="32"/>
      <c r="B160" s="33"/>
      <c r="C160" s="32"/>
      <c r="D160" s="161" t="s">
        <v>215</v>
      </c>
      <c r="E160" s="32"/>
      <c r="F160" s="162" t="s">
        <v>423</v>
      </c>
      <c r="G160" s="32"/>
      <c r="H160" s="32"/>
      <c r="I160" s="147"/>
      <c r="J160" s="32"/>
      <c r="K160" s="32"/>
      <c r="L160" s="33"/>
      <c r="M160" s="148"/>
      <c r="N160" s="149"/>
      <c r="O160" s="53"/>
      <c r="P160" s="53"/>
      <c r="Q160" s="53"/>
      <c r="R160" s="53"/>
      <c r="S160" s="53"/>
      <c r="T160" s="54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215</v>
      </c>
      <c r="AU160" s="17" t="s">
        <v>83</v>
      </c>
    </row>
    <row r="161" spans="1:65" s="2" customFormat="1" ht="29.25">
      <c r="A161" s="32"/>
      <c r="B161" s="33"/>
      <c r="C161" s="32"/>
      <c r="D161" s="145" t="s">
        <v>125</v>
      </c>
      <c r="E161" s="32"/>
      <c r="F161" s="150" t="s">
        <v>424</v>
      </c>
      <c r="G161" s="32"/>
      <c r="H161" s="32"/>
      <c r="I161" s="147"/>
      <c r="J161" s="32"/>
      <c r="K161" s="32"/>
      <c r="L161" s="33"/>
      <c r="M161" s="148"/>
      <c r="N161" s="149"/>
      <c r="O161" s="53"/>
      <c r="P161" s="53"/>
      <c r="Q161" s="53"/>
      <c r="R161" s="53"/>
      <c r="S161" s="53"/>
      <c r="T161" s="54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125</v>
      </c>
      <c r="AU161" s="17" t="s">
        <v>83</v>
      </c>
    </row>
    <row r="162" spans="1:65" s="2" customFormat="1" ht="16.5" customHeight="1">
      <c r="A162" s="32"/>
      <c r="B162" s="131"/>
      <c r="C162" s="132" t="s">
        <v>425</v>
      </c>
      <c r="D162" s="132" t="s">
        <v>119</v>
      </c>
      <c r="E162" s="133" t="s">
        <v>426</v>
      </c>
      <c r="F162" s="134" t="s">
        <v>427</v>
      </c>
      <c r="G162" s="135" t="s">
        <v>315</v>
      </c>
      <c r="H162" s="136">
        <v>2500</v>
      </c>
      <c r="I162" s="137"/>
      <c r="J162" s="138">
        <f>ROUND(I162*H162,2)</f>
        <v>0</v>
      </c>
      <c r="K162" s="134" t="s">
        <v>316</v>
      </c>
      <c r="L162" s="33"/>
      <c r="M162" s="139" t="s">
        <v>3</v>
      </c>
      <c r="N162" s="140" t="s">
        <v>44</v>
      </c>
      <c r="O162" s="53"/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43" t="s">
        <v>123</v>
      </c>
      <c r="AT162" s="143" t="s">
        <v>119</v>
      </c>
      <c r="AU162" s="143" t="s">
        <v>83</v>
      </c>
      <c r="AY162" s="17" t="s">
        <v>118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81</v>
      </c>
      <c r="BK162" s="144">
        <f>ROUND(I162*H162,2)</f>
        <v>0</v>
      </c>
      <c r="BL162" s="17" t="s">
        <v>123</v>
      </c>
      <c r="BM162" s="143" t="s">
        <v>428</v>
      </c>
    </row>
    <row r="163" spans="1:65" s="2" customFormat="1" ht="11.25">
      <c r="A163" s="32"/>
      <c r="B163" s="33"/>
      <c r="C163" s="32"/>
      <c r="D163" s="145" t="s">
        <v>124</v>
      </c>
      <c r="E163" s="32"/>
      <c r="F163" s="146" t="s">
        <v>429</v>
      </c>
      <c r="G163" s="32"/>
      <c r="H163" s="32"/>
      <c r="I163" s="147"/>
      <c r="J163" s="32"/>
      <c r="K163" s="32"/>
      <c r="L163" s="33"/>
      <c r="M163" s="148"/>
      <c r="N163" s="149"/>
      <c r="O163" s="53"/>
      <c r="P163" s="53"/>
      <c r="Q163" s="53"/>
      <c r="R163" s="53"/>
      <c r="S163" s="53"/>
      <c r="T163" s="54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124</v>
      </c>
      <c r="AU163" s="17" t="s">
        <v>83</v>
      </c>
    </row>
    <row r="164" spans="1:65" s="2" customFormat="1" ht="11.25">
      <c r="A164" s="32"/>
      <c r="B164" s="33"/>
      <c r="C164" s="32"/>
      <c r="D164" s="161" t="s">
        <v>215</v>
      </c>
      <c r="E164" s="32"/>
      <c r="F164" s="162" t="s">
        <v>430</v>
      </c>
      <c r="G164" s="32"/>
      <c r="H164" s="32"/>
      <c r="I164" s="147"/>
      <c r="J164" s="32"/>
      <c r="K164" s="32"/>
      <c r="L164" s="33"/>
      <c r="M164" s="148"/>
      <c r="N164" s="149"/>
      <c r="O164" s="53"/>
      <c r="P164" s="53"/>
      <c r="Q164" s="53"/>
      <c r="R164" s="53"/>
      <c r="S164" s="53"/>
      <c r="T164" s="54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215</v>
      </c>
      <c r="AU164" s="17" t="s">
        <v>83</v>
      </c>
    </row>
    <row r="165" spans="1:65" s="2" customFormat="1" ht="16.5" customHeight="1">
      <c r="A165" s="32"/>
      <c r="B165" s="131"/>
      <c r="C165" s="179" t="s">
        <v>170</v>
      </c>
      <c r="D165" s="179" t="s">
        <v>431</v>
      </c>
      <c r="E165" s="180" t="s">
        <v>432</v>
      </c>
      <c r="F165" s="181" t="s">
        <v>433</v>
      </c>
      <c r="G165" s="182" t="s">
        <v>434</v>
      </c>
      <c r="H165" s="183">
        <v>50</v>
      </c>
      <c r="I165" s="184"/>
      <c r="J165" s="185">
        <f>ROUND(I165*H165,2)</f>
        <v>0</v>
      </c>
      <c r="K165" s="181" t="s">
        <v>316</v>
      </c>
      <c r="L165" s="186"/>
      <c r="M165" s="187" t="s">
        <v>3</v>
      </c>
      <c r="N165" s="188" t="s">
        <v>44</v>
      </c>
      <c r="O165" s="53"/>
      <c r="P165" s="141">
        <f>O165*H165</f>
        <v>0</v>
      </c>
      <c r="Q165" s="141">
        <v>1E-3</v>
      </c>
      <c r="R165" s="141">
        <f>Q165*H165</f>
        <v>0.05</v>
      </c>
      <c r="S165" s="141">
        <v>0</v>
      </c>
      <c r="T165" s="14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43" t="s">
        <v>137</v>
      </c>
      <c r="AT165" s="143" t="s">
        <v>431</v>
      </c>
      <c r="AU165" s="143" t="s">
        <v>83</v>
      </c>
      <c r="AY165" s="17" t="s">
        <v>118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81</v>
      </c>
      <c r="BK165" s="144">
        <f>ROUND(I165*H165,2)</f>
        <v>0</v>
      </c>
      <c r="BL165" s="17" t="s">
        <v>123</v>
      </c>
      <c r="BM165" s="143" t="s">
        <v>435</v>
      </c>
    </row>
    <row r="166" spans="1:65" s="2" customFormat="1" ht="11.25">
      <c r="A166" s="32"/>
      <c r="B166" s="33"/>
      <c r="C166" s="32"/>
      <c r="D166" s="145" t="s">
        <v>124</v>
      </c>
      <c r="E166" s="32"/>
      <c r="F166" s="146" t="s">
        <v>433</v>
      </c>
      <c r="G166" s="32"/>
      <c r="H166" s="32"/>
      <c r="I166" s="147"/>
      <c r="J166" s="32"/>
      <c r="K166" s="32"/>
      <c r="L166" s="33"/>
      <c r="M166" s="148"/>
      <c r="N166" s="149"/>
      <c r="O166" s="53"/>
      <c r="P166" s="53"/>
      <c r="Q166" s="53"/>
      <c r="R166" s="53"/>
      <c r="S166" s="53"/>
      <c r="T166" s="54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124</v>
      </c>
      <c r="AU166" s="17" t="s">
        <v>83</v>
      </c>
    </row>
    <row r="167" spans="1:65" s="13" customFormat="1" ht="11.25">
      <c r="B167" s="163"/>
      <c r="D167" s="145" t="s">
        <v>379</v>
      </c>
      <c r="F167" s="165" t="s">
        <v>436</v>
      </c>
      <c r="H167" s="166">
        <v>50</v>
      </c>
      <c r="I167" s="167"/>
      <c r="L167" s="163"/>
      <c r="M167" s="168"/>
      <c r="N167" s="169"/>
      <c r="O167" s="169"/>
      <c r="P167" s="169"/>
      <c r="Q167" s="169"/>
      <c r="R167" s="169"/>
      <c r="S167" s="169"/>
      <c r="T167" s="170"/>
      <c r="AT167" s="164" t="s">
        <v>379</v>
      </c>
      <c r="AU167" s="164" t="s">
        <v>83</v>
      </c>
      <c r="AV167" s="13" t="s">
        <v>83</v>
      </c>
      <c r="AW167" s="13" t="s">
        <v>4</v>
      </c>
      <c r="AX167" s="13" t="s">
        <v>81</v>
      </c>
      <c r="AY167" s="164" t="s">
        <v>118</v>
      </c>
    </row>
    <row r="168" spans="1:65" s="2" customFormat="1" ht="16.5" customHeight="1">
      <c r="A168" s="32"/>
      <c r="B168" s="131"/>
      <c r="C168" s="132" t="s">
        <v>8</v>
      </c>
      <c r="D168" s="132" t="s">
        <v>119</v>
      </c>
      <c r="E168" s="133" t="s">
        <v>437</v>
      </c>
      <c r="F168" s="134" t="s">
        <v>438</v>
      </c>
      <c r="G168" s="135" t="s">
        <v>352</v>
      </c>
      <c r="H168" s="136">
        <v>109.2</v>
      </c>
      <c r="I168" s="137"/>
      <c r="J168" s="138">
        <f>ROUND(I168*H168,2)</f>
        <v>0</v>
      </c>
      <c r="K168" s="134" t="s">
        <v>3</v>
      </c>
      <c r="L168" s="33"/>
      <c r="M168" s="139" t="s">
        <v>3</v>
      </c>
      <c r="N168" s="140" t="s">
        <v>44</v>
      </c>
      <c r="O168" s="53"/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43" t="s">
        <v>298</v>
      </c>
      <c r="AT168" s="143" t="s">
        <v>119</v>
      </c>
      <c r="AU168" s="143" t="s">
        <v>83</v>
      </c>
      <c r="AY168" s="17" t="s">
        <v>118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81</v>
      </c>
      <c r="BK168" s="144">
        <f>ROUND(I168*H168,2)</f>
        <v>0</v>
      </c>
      <c r="BL168" s="17" t="s">
        <v>298</v>
      </c>
      <c r="BM168" s="143" t="s">
        <v>439</v>
      </c>
    </row>
    <row r="169" spans="1:65" s="2" customFormat="1" ht="11.25">
      <c r="A169" s="32"/>
      <c r="B169" s="33"/>
      <c r="C169" s="32"/>
      <c r="D169" s="145" t="s">
        <v>124</v>
      </c>
      <c r="E169" s="32"/>
      <c r="F169" s="146" t="s">
        <v>438</v>
      </c>
      <c r="G169" s="32"/>
      <c r="H169" s="32"/>
      <c r="I169" s="147"/>
      <c r="J169" s="32"/>
      <c r="K169" s="32"/>
      <c r="L169" s="33"/>
      <c r="M169" s="148"/>
      <c r="N169" s="149"/>
      <c r="O169" s="53"/>
      <c r="P169" s="53"/>
      <c r="Q169" s="53"/>
      <c r="R169" s="53"/>
      <c r="S169" s="53"/>
      <c r="T169" s="54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124</v>
      </c>
      <c r="AU169" s="17" t="s">
        <v>83</v>
      </c>
    </row>
    <row r="170" spans="1:65" s="2" customFormat="1" ht="39">
      <c r="A170" s="32"/>
      <c r="B170" s="33"/>
      <c r="C170" s="32"/>
      <c r="D170" s="145" t="s">
        <v>125</v>
      </c>
      <c r="E170" s="32"/>
      <c r="F170" s="150" t="s">
        <v>440</v>
      </c>
      <c r="G170" s="32"/>
      <c r="H170" s="32"/>
      <c r="I170" s="147"/>
      <c r="J170" s="32"/>
      <c r="K170" s="32"/>
      <c r="L170" s="33"/>
      <c r="M170" s="148"/>
      <c r="N170" s="149"/>
      <c r="O170" s="53"/>
      <c r="P170" s="53"/>
      <c r="Q170" s="53"/>
      <c r="R170" s="53"/>
      <c r="S170" s="53"/>
      <c r="T170" s="54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125</v>
      </c>
      <c r="AU170" s="17" t="s">
        <v>83</v>
      </c>
    </row>
    <row r="171" spans="1:65" s="13" customFormat="1" ht="11.25">
      <c r="B171" s="163"/>
      <c r="D171" s="145" t="s">
        <v>379</v>
      </c>
      <c r="E171" s="164" t="s">
        <v>3</v>
      </c>
      <c r="F171" s="165" t="s">
        <v>418</v>
      </c>
      <c r="H171" s="166">
        <v>109.2</v>
      </c>
      <c r="I171" s="167"/>
      <c r="L171" s="163"/>
      <c r="M171" s="168"/>
      <c r="N171" s="169"/>
      <c r="O171" s="169"/>
      <c r="P171" s="169"/>
      <c r="Q171" s="169"/>
      <c r="R171" s="169"/>
      <c r="S171" s="169"/>
      <c r="T171" s="170"/>
      <c r="AT171" s="164" t="s">
        <v>379</v>
      </c>
      <c r="AU171" s="164" t="s">
        <v>83</v>
      </c>
      <c r="AV171" s="13" t="s">
        <v>83</v>
      </c>
      <c r="AW171" s="13" t="s">
        <v>35</v>
      </c>
      <c r="AX171" s="13" t="s">
        <v>81</v>
      </c>
      <c r="AY171" s="164" t="s">
        <v>118</v>
      </c>
    </row>
    <row r="172" spans="1:65" s="2" customFormat="1" ht="21.75" customHeight="1">
      <c r="A172" s="32"/>
      <c r="B172" s="131"/>
      <c r="C172" s="132" t="s">
        <v>174</v>
      </c>
      <c r="D172" s="132" t="s">
        <v>119</v>
      </c>
      <c r="E172" s="133" t="s">
        <v>441</v>
      </c>
      <c r="F172" s="134" t="s">
        <v>442</v>
      </c>
      <c r="G172" s="135" t="s">
        <v>323</v>
      </c>
      <c r="H172" s="136">
        <v>20</v>
      </c>
      <c r="I172" s="137"/>
      <c r="J172" s="138">
        <f>ROUND(I172*H172,2)</f>
        <v>0</v>
      </c>
      <c r="K172" s="134" t="s">
        <v>316</v>
      </c>
      <c r="L172" s="33"/>
      <c r="M172" s="139" t="s">
        <v>3</v>
      </c>
      <c r="N172" s="140" t="s">
        <v>44</v>
      </c>
      <c r="O172" s="53"/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43" t="s">
        <v>123</v>
      </c>
      <c r="AT172" s="143" t="s">
        <v>119</v>
      </c>
      <c r="AU172" s="143" t="s">
        <v>83</v>
      </c>
      <c r="AY172" s="17" t="s">
        <v>118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81</v>
      </c>
      <c r="BK172" s="144">
        <f>ROUND(I172*H172,2)</f>
        <v>0</v>
      </c>
      <c r="BL172" s="17" t="s">
        <v>123</v>
      </c>
      <c r="BM172" s="143" t="s">
        <v>443</v>
      </c>
    </row>
    <row r="173" spans="1:65" s="2" customFormat="1" ht="19.5">
      <c r="A173" s="32"/>
      <c r="B173" s="33"/>
      <c r="C173" s="32"/>
      <c r="D173" s="145" t="s">
        <v>124</v>
      </c>
      <c r="E173" s="32"/>
      <c r="F173" s="146" t="s">
        <v>444</v>
      </c>
      <c r="G173" s="32"/>
      <c r="H173" s="32"/>
      <c r="I173" s="147"/>
      <c r="J173" s="32"/>
      <c r="K173" s="32"/>
      <c r="L173" s="33"/>
      <c r="M173" s="148"/>
      <c r="N173" s="149"/>
      <c r="O173" s="53"/>
      <c r="P173" s="53"/>
      <c r="Q173" s="53"/>
      <c r="R173" s="53"/>
      <c r="S173" s="53"/>
      <c r="T173" s="54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124</v>
      </c>
      <c r="AU173" s="17" t="s">
        <v>83</v>
      </c>
    </row>
    <row r="174" spans="1:65" s="2" customFormat="1" ht="11.25">
      <c r="A174" s="32"/>
      <c r="B174" s="33"/>
      <c r="C174" s="32"/>
      <c r="D174" s="161" t="s">
        <v>215</v>
      </c>
      <c r="E174" s="32"/>
      <c r="F174" s="162" t="s">
        <v>445</v>
      </c>
      <c r="G174" s="32"/>
      <c r="H174" s="32"/>
      <c r="I174" s="147"/>
      <c r="J174" s="32"/>
      <c r="K174" s="32"/>
      <c r="L174" s="33"/>
      <c r="M174" s="148"/>
      <c r="N174" s="149"/>
      <c r="O174" s="53"/>
      <c r="P174" s="53"/>
      <c r="Q174" s="53"/>
      <c r="R174" s="53"/>
      <c r="S174" s="53"/>
      <c r="T174" s="54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215</v>
      </c>
      <c r="AU174" s="17" t="s">
        <v>83</v>
      </c>
    </row>
    <row r="175" spans="1:65" s="2" customFormat="1" ht="19.5">
      <c r="A175" s="32"/>
      <c r="B175" s="33"/>
      <c r="C175" s="32"/>
      <c r="D175" s="145" t="s">
        <v>125</v>
      </c>
      <c r="E175" s="32"/>
      <c r="F175" s="150" t="s">
        <v>446</v>
      </c>
      <c r="G175" s="32"/>
      <c r="H175" s="32"/>
      <c r="I175" s="147"/>
      <c r="J175" s="32"/>
      <c r="K175" s="32"/>
      <c r="L175" s="33"/>
      <c r="M175" s="148"/>
      <c r="N175" s="149"/>
      <c r="O175" s="53"/>
      <c r="P175" s="53"/>
      <c r="Q175" s="53"/>
      <c r="R175" s="53"/>
      <c r="S175" s="53"/>
      <c r="T175" s="54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125</v>
      </c>
      <c r="AU175" s="17" t="s">
        <v>83</v>
      </c>
    </row>
    <row r="176" spans="1:65" s="2" customFormat="1" ht="21.75" customHeight="1">
      <c r="A176" s="32"/>
      <c r="B176" s="131"/>
      <c r="C176" s="132" t="s">
        <v>447</v>
      </c>
      <c r="D176" s="132" t="s">
        <v>119</v>
      </c>
      <c r="E176" s="133" t="s">
        <v>448</v>
      </c>
      <c r="F176" s="134" t="s">
        <v>449</v>
      </c>
      <c r="G176" s="135" t="s">
        <v>323</v>
      </c>
      <c r="H176" s="136">
        <v>22</v>
      </c>
      <c r="I176" s="137"/>
      <c r="J176" s="138">
        <f>ROUND(I176*H176,2)</f>
        <v>0</v>
      </c>
      <c r="K176" s="134" t="s">
        <v>316</v>
      </c>
      <c r="L176" s="33"/>
      <c r="M176" s="139" t="s">
        <v>3</v>
      </c>
      <c r="N176" s="140" t="s">
        <v>44</v>
      </c>
      <c r="O176" s="53"/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43" t="s">
        <v>123</v>
      </c>
      <c r="AT176" s="143" t="s">
        <v>119</v>
      </c>
      <c r="AU176" s="143" t="s">
        <v>83</v>
      </c>
      <c r="AY176" s="17" t="s">
        <v>118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81</v>
      </c>
      <c r="BK176" s="144">
        <f>ROUND(I176*H176,2)</f>
        <v>0</v>
      </c>
      <c r="BL176" s="17" t="s">
        <v>123</v>
      </c>
      <c r="BM176" s="143" t="s">
        <v>450</v>
      </c>
    </row>
    <row r="177" spans="1:65" s="2" customFormat="1" ht="19.5">
      <c r="A177" s="32"/>
      <c r="B177" s="33"/>
      <c r="C177" s="32"/>
      <c r="D177" s="145" t="s">
        <v>124</v>
      </c>
      <c r="E177" s="32"/>
      <c r="F177" s="146" t="s">
        <v>451</v>
      </c>
      <c r="G177" s="32"/>
      <c r="H177" s="32"/>
      <c r="I177" s="147"/>
      <c r="J177" s="32"/>
      <c r="K177" s="32"/>
      <c r="L177" s="33"/>
      <c r="M177" s="148"/>
      <c r="N177" s="149"/>
      <c r="O177" s="53"/>
      <c r="P177" s="53"/>
      <c r="Q177" s="53"/>
      <c r="R177" s="53"/>
      <c r="S177" s="53"/>
      <c r="T177" s="54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124</v>
      </c>
      <c r="AU177" s="17" t="s">
        <v>83</v>
      </c>
    </row>
    <row r="178" spans="1:65" s="2" customFormat="1" ht="11.25">
      <c r="A178" s="32"/>
      <c r="B178" s="33"/>
      <c r="C178" s="32"/>
      <c r="D178" s="161" t="s">
        <v>215</v>
      </c>
      <c r="E178" s="32"/>
      <c r="F178" s="162" t="s">
        <v>452</v>
      </c>
      <c r="G178" s="32"/>
      <c r="H178" s="32"/>
      <c r="I178" s="147"/>
      <c r="J178" s="32"/>
      <c r="K178" s="32"/>
      <c r="L178" s="33"/>
      <c r="M178" s="148"/>
      <c r="N178" s="149"/>
      <c r="O178" s="53"/>
      <c r="P178" s="53"/>
      <c r="Q178" s="53"/>
      <c r="R178" s="53"/>
      <c r="S178" s="53"/>
      <c r="T178" s="54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215</v>
      </c>
      <c r="AU178" s="17" t="s">
        <v>83</v>
      </c>
    </row>
    <row r="179" spans="1:65" s="2" customFormat="1" ht="19.5">
      <c r="A179" s="32"/>
      <c r="B179" s="33"/>
      <c r="C179" s="32"/>
      <c r="D179" s="145" t="s">
        <v>125</v>
      </c>
      <c r="E179" s="32"/>
      <c r="F179" s="150" t="s">
        <v>453</v>
      </c>
      <c r="G179" s="32"/>
      <c r="H179" s="32"/>
      <c r="I179" s="147"/>
      <c r="J179" s="32"/>
      <c r="K179" s="32"/>
      <c r="L179" s="33"/>
      <c r="M179" s="148"/>
      <c r="N179" s="149"/>
      <c r="O179" s="53"/>
      <c r="P179" s="53"/>
      <c r="Q179" s="53"/>
      <c r="R179" s="53"/>
      <c r="S179" s="53"/>
      <c r="T179" s="54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125</v>
      </c>
      <c r="AU179" s="17" t="s">
        <v>83</v>
      </c>
    </row>
    <row r="180" spans="1:65" s="2" customFormat="1" ht="16.5" customHeight="1">
      <c r="A180" s="32"/>
      <c r="B180" s="131"/>
      <c r="C180" s="132" t="s">
        <v>178</v>
      </c>
      <c r="D180" s="132" t="s">
        <v>119</v>
      </c>
      <c r="E180" s="133" t="s">
        <v>454</v>
      </c>
      <c r="F180" s="134" t="s">
        <v>455</v>
      </c>
      <c r="G180" s="135" t="s">
        <v>323</v>
      </c>
      <c r="H180" s="136">
        <v>22</v>
      </c>
      <c r="I180" s="137"/>
      <c r="J180" s="138">
        <f>ROUND(I180*H180,2)</f>
        <v>0</v>
      </c>
      <c r="K180" s="134" t="s">
        <v>316</v>
      </c>
      <c r="L180" s="33"/>
      <c r="M180" s="139" t="s">
        <v>3</v>
      </c>
      <c r="N180" s="140" t="s">
        <v>44</v>
      </c>
      <c r="O180" s="53"/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43" t="s">
        <v>123</v>
      </c>
      <c r="AT180" s="143" t="s">
        <v>119</v>
      </c>
      <c r="AU180" s="143" t="s">
        <v>83</v>
      </c>
      <c r="AY180" s="17" t="s">
        <v>118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81</v>
      </c>
      <c r="BK180" s="144">
        <f>ROUND(I180*H180,2)</f>
        <v>0</v>
      </c>
      <c r="BL180" s="17" t="s">
        <v>123</v>
      </c>
      <c r="BM180" s="143" t="s">
        <v>456</v>
      </c>
    </row>
    <row r="181" spans="1:65" s="2" customFormat="1" ht="11.25">
      <c r="A181" s="32"/>
      <c r="B181" s="33"/>
      <c r="C181" s="32"/>
      <c r="D181" s="145" t="s">
        <v>124</v>
      </c>
      <c r="E181" s="32"/>
      <c r="F181" s="146" t="s">
        <v>457</v>
      </c>
      <c r="G181" s="32"/>
      <c r="H181" s="32"/>
      <c r="I181" s="147"/>
      <c r="J181" s="32"/>
      <c r="K181" s="32"/>
      <c r="L181" s="33"/>
      <c r="M181" s="148"/>
      <c r="N181" s="149"/>
      <c r="O181" s="53"/>
      <c r="P181" s="53"/>
      <c r="Q181" s="53"/>
      <c r="R181" s="53"/>
      <c r="S181" s="53"/>
      <c r="T181" s="54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124</v>
      </c>
      <c r="AU181" s="17" t="s">
        <v>83</v>
      </c>
    </row>
    <row r="182" spans="1:65" s="2" customFormat="1" ht="11.25">
      <c r="A182" s="32"/>
      <c r="B182" s="33"/>
      <c r="C182" s="32"/>
      <c r="D182" s="161" t="s">
        <v>215</v>
      </c>
      <c r="E182" s="32"/>
      <c r="F182" s="162" t="s">
        <v>458</v>
      </c>
      <c r="G182" s="32"/>
      <c r="H182" s="32"/>
      <c r="I182" s="147"/>
      <c r="J182" s="32"/>
      <c r="K182" s="32"/>
      <c r="L182" s="33"/>
      <c r="M182" s="148"/>
      <c r="N182" s="149"/>
      <c r="O182" s="53"/>
      <c r="P182" s="53"/>
      <c r="Q182" s="53"/>
      <c r="R182" s="53"/>
      <c r="S182" s="53"/>
      <c r="T182" s="54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215</v>
      </c>
      <c r="AU182" s="17" t="s">
        <v>83</v>
      </c>
    </row>
    <row r="183" spans="1:65" s="2" customFormat="1" ht="19.5">
      <c r="A183" s="32"/>
      <c r="B183" s="33"/>
      <c r="C183" s="32"/>
      <c r="D183" s="145" t="s">
        <v>125</v>
      </c>
      <c r="E183" s="32"/>
      <c r="F183" s="150" t="s">
        <v>459</v>
      </c>
      <c r="G183" s="32"/>
      <c r="H183" s="32"/>
      <c r="I183" s="147"/>
      <c r="J183" s="32"/>
      <c r="K183" s="32"/>
      <c r="L183" s="33"/>
      <c r="M183" s="148"/>
      <c r="N183" s="149"/>
      <c r="O183" s="53"/>
      <c r="P183" s="53"/>
      <c r="Q183" s="53"/>
      <c r="R183" s="53"/>
      <c r="S183" s="53"/>
      <c r="T183" s="54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125</v>
      </c>
      <c r="AU183" s="17" t="s">
        <v>83</v>
      </c>
    </row>
    <row r="184" spans="1:65" s="2" customFormat="1" ht="16.5" customHeight="1">
      <c r="A184" s="32"/>
      <c r="B184" s="131"/>
      <c r="C184" s="132" t="s">
        <v>460</v>
      </c>
      <c r="D184" s="132" t="s">
        <v>119</v>
      </c>
      <c r="E184" s="133" t="s">
        <v>461</v>
      </c>
      <c r="F184" s="134" t="s">
        <v>462</v>
      </c>
      <c r="G184" s="135" t="s">
        <v>323</v>
      </c>
      <c r="H184" s="136">
        <v>20</v>
      </c>
      <c r="I184" s="137"/>
      <c r="J184" s="138">
        <f>ROUND(I184*H184,2)</f>
        <v>0</v>
      </c>
      <c r="K184" s="134" t="s">
        <v>316</v>
      </c>
      <c r="L184" s="33"/>
      <c r="M184" s="139" t="s">
        <v>3</v>
      </c>
      <c r="N184" s="140" t="s">
        <v>44</v>
      </c>
      <c r="O184" s="53"/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43" t="s">
        <v>123</v>
      </c>
      <c r="AT184" s="143" t="s">
        <v>119</v>
      </c>
      <c r="AU184" s="143" t="s">
        <v>83</v>
      </c>
      <c r="AY184" s="17" t="s">
        <v>118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81</v>
      </c>
      <c r="BK184" s="144">
        <f>ROUND(I184*H184,2)</f>
        <v>0</v>
      </c>
      <c r="BL184" s="17" t="s">
        <v>123</v>
      </c>
      <c r="BM184" s="143" t="s">
        <v>463</v>
      </c>
    </row>
    <row r="185" spans="1:65" s="2" customFormat="1" ht="11.25">
      <c r="A185" s="32"/>
      <c r="B185" s="33"/>
      <c r="C185" s="32"/>
      <c r="D185" s="145" t="s">
        <v>124</v>
      </c>
      <c r="E185" s="32"/>
      <c r="F185" s="146" t="s">
        <v>464</v>
      </c>
      <c r="G185" s="32"/>
      <c r="H185" s="32"/>
      <c r="I185" s="147"/>
      <c r="J185" s="32"/>
      <c r="K185" s="32"/>
      <c r="L185" s="33"/>
      <c r="M185" s="148"/>
      <c r="N185" s="149"/>
      <c r="O185" s="53"/>
      <c r="P185" s="53"/>
      <c r="Q185" s="53"/>
      <c r="R185" s="53"/>
      <c r="S185" s="53"/>
      <c r="T185" s="54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124</v>
      </c>
      <c r="AU185" s="17" t="s">
        <v>83</v>
      </c>
    </row>
    <row r="186" spans="1:65" s="2" customFormat="1" ht="11.25">
      <c r="A186" s="32"/>
      <c r="B186" s="33"/>
      <c r="C186" s="32"/>
      <c r="D186" s="161" t="s">
        <v>215</v>
      </c>
      <c r="E186" s="32"/>
      <c r="F186" s="162" t="s">
        <v>465</v>
      </c>
      <c r="G186" s="32"/>
      <c r="H186" s="32"/>
      <c r="I186" s="147"/>
      <c r="J186" s="32"/>
      <c r="K186" s="32"/>
      <c r="L186" s="33"/>
      <c r="M186" s="148"/>
      <c r="N186" s="149"/>
      <c r="O186" s="53"/>
      <c r="P186" s="53"/>
      <c r="Q186" s="53"/>
      <c r="R186" s="53"/>
      <c r="S186" s="53"/>
      <c r="T186" s="54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215</v>
      </c>
      <c r="AU186" s="17" t="s">
        <v>83</v>
      </c>
    </row>
    <row r="187" spans="1:65" s="2" customFormat="1" ht="19.5">
      <c r="A187" s="32"/>
      <c r="B187" s="33"/>
      <c r="C187" s="32"/>
      <c r="D187" s="145" t="s">
        <v>125</v>
      </c>
      <c r="E187" s="32"/>
      <c r="F187" s="150" t="s">
        <v>466</v>
      </c>
      <c r="G187" s="32"/>
      <c r="H187" s="32"/>
      <c r="I187" s="147"/>
      <c r="J187" s="32"/>
      <c r="K187" s="32"/>
      <c r="L187" s="33"/>
      <c r="M187" s="148"/>
      <c r="N187" s="149"/>
      <c r="O187" s="53"/>
      <c r="P187" s="53"/>
      <c r="Q187" s="53"/>
      <c r="R187" s="53"/>
      <c r="S187" s="53"/>
      <c r="T187" s="54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125</v>
      </c>
      <c r="AU187" s="17" t="s">
        <v>83</v>
      </c>
    </row>
    <row r="188" spans="1:65" s="2" customFormat="1" ht="16.5" customHeight="1">
      <c r="A188" s="32"/>
      <c r="B188" s="131"/>
      <c r="C188" s="179" t="s">
        <v>183</v>
      </c>
      <c r="D188" s="179" t="s">
        <v>431</v>
      </c>
      <c r="E188" s="180" t="s">
        <v>467</v>
      </c>
      <c r="F188" s="181" t="s">
        <v>468</v>
      </c>
      <c r="G188" s="182" t="s">
        <v>323</v>
      </c>
      <c r="H188" s="183">
        <v>3</v>
      </c>
      <c r="I188" s="184"/>
      <c r="J188" s="185">
        <f>ROUND(I188*H188,2)</f>
        <v>0</v>
      </c>
      <c r="K188" s="181" t="s">
        <v>316</v>
      </c>
      <c r="L188" s="186"/>
      <c r="M188" s="187" t="s">
        <v>3</v>
      </c>
      <c r="N188" s="188" t="s">
        <v>44</v>
      </c>
      <c r="O188" s="53"/>
      <c r="P188" s="141">
        <f>O188*H188</f>
        <v>0</v>
      </c>
      <c r="Q188" s="141">
        <v>1E-3</v>
      </c>
      <c r="R188" s="141">
        <f>Q188*H188</f>
        <v>3.0000000000000001E-3</v>
      </c>
      <c r="S188" s="141">
        <v>0</v>
      </c>
      <c r="T188" s="142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43" t="s">
        <v>137</v>
      </c>
      <c r="AT188" s="143" t="s">
        <v>431</v>
      </c>
      <c r="AU188" s="143" t="s">
        <v>83</v>
      </c>
      <c r="AY188" s="17" t="s">
        <v>118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81</v>
      </c>
      <c r="BK188" s="144">
        <f>ROUND(I188*H188,2)</f>
        <v>0</v>
      </c>
      <c r="BL188" s="17" t="s">
        <v>123</v>
      </c>
      <c r="BM188" s="143" t="s">
        <v>469</v>
      </c>
    </row>
    <row r="189" spans="1:65" s="2" customFormat="1" ht="11.25">
      <c r="A189" s="32"/>
      <c r="B189" s="33"/>
      <c r="C189" s="32"/>
      <c r="D189" s="145" t="s">
        <v>124</v>
      </c>
      <c r="E189" s="32"/>
      <c r="F189" s="146" t="s">
        <v>470</v>
      </c>
      <c r="G189" s="32"/>
      <c r="H189" s="32"/>
      <c r="I189" s="147"/>
      <c r="J189" s="32"/>
      <c r="K189" s="32"/>
      <c r="L189" s="33"/>
      <c r="M189" s="148"/>
      <c r="N189" s="149"/>
      <c r="O189" s="53"/>
      <c r="P189" s="53"/>
      <c r="Q189" s="53"/>
      <c r="R189" s="53"/>
      <c r="S189" s="53"/>
      <c r="T189" s="54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124</v>
      </c>
      <c r="AU189" s="17" t="s">
        <v>83</v>
      </c>
    </row>
    <row r="190" spans="1:65" s="2" customFormat="1" ht="16.5" customHeight="1">
      <c r="A190" s="32"/>
      <c r="B190" s="131"/>
      <c r="C190" s="179" t="s">
        <v>471</v>
      </c>
      <c r="D190" s="179" t="s">
        <v>431</v>
      </c>
      <c r="E190" s="180" t="s">
        <v>472</v>
      </c>
      <c r="F190" s="181" t="s">
        <v>473</v>
      </c>
      <c r="G190" s="182" t="s">
        <v>323</v>
      </c>
      <c r="H190" s="183">
        <v>11</v>
      </c>
      <c r="I190" s="184"/>
      <c r="J190" s="185">
        <f>ROUND(I190*H190,2)</f>
        <v>0</v>
      </c>
      <c r="K190" s="181" t="s">
        <v>3</v>
      </c>
      <c r="L190" s="186"/>
      <c r="M190" s="187" t="s">
        <v>3</v>
      </c>
      <c r="N190" s="188" t="s">
        <v>44</v>
      </c>
      <c r="O190" s="53"/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43" t="s">
        <v>137</v>
      </c>
      <c r="AT190" s="143" t="s">
        <v>431</v>
      </c>
      <c r="AU190" s="143" t="s">
        <v>83</v>
      </c>
      <c r="AY190" s="17" t="s">
        <v>118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81</v>
      </c>
      <c r="BK190" s="144">
        <f>ROUND(I190*H190,2)</f>
        <v>0</v>
      </c>
      <c r="BL190" s="17" t="s">
        <v>123</v>
      </c>
      <c r="BM190" s="143" t="s">
        <v>474</v>
      </c>
    </row>
    <row r="191" spans="1:65" s="2" customFormat="1" ht="11.25">
      <c r="A191" s="32"/>
      <c r="B191" s="33"/>
      <c r="C191" s="32"/>
      <c r="D191" s="145" t="s">
        <v>124</v>
      </c>
      <c r="E191" s="32"/>
      <c r="F191" s="146" t="s">
        <v>475</v>
      </c>
      <c r="G191" s="32"/>
      <c r="H191" s="32"/>
      <c r="I191" s="147"/>
      <c r="J191" s="32"/>
      <c r="K191" s="32"/>
      <c r="L191" s="33"/>
      <c r="M191" s="148"/>
      <c r="N191" s="149"/>
      <c r="O191" s="53"/>
      <c r="P191" s="53"/>
      <c r="Q191" s="53"/>
      <c r="R191" s="53"/>
      <c r="S191" s="53"/>
      <c r="T191" s="54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124</v>
      </c>
      <c r="AU191" s="17" t="s">
        <v>83</v>
      </c>
    </row>
    <row r="192" spans="1:65" s="2" customFormat="1" ht="19.5">
      <c r="A192" s="32"/>
      <c r="B192" s="33"/>
      <c r="C192" s="32"/>
      <c r="D192" s="145" t="s">
        <v>125</v>
      </c>
      <c r="E192" s="32"/>
      <c r="F192" s="150" t="s">
        <v>476</v>
      </c>
      <c r="G192" s="32"/>
      <c r="H192" s="32"/>
      <c r="I192" s="147"/>
      <c r="J192" s="32"/>
      <c r="K192" s="32"/>
      <c r="L192" s="33"/>
      <c r="M192" s="148"/>
      <c r="N192" s="149"/>
      <c r="O192" s="53"/>
      <c r="P192" s="53"/>
      <c r="Q192" s="53"/>
      <c r="R192" s="53"/>
      <c r="S192" s="53"/>
      <c r="T192" s="54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125</v>
      </c>
      <c r="AU192" s="17" t="s">
        <v>83</v>
      </c>
    </row>
    <row r="193" spans="1:65" s="2" customFormat="1" ht="16.5" customHeight="1">
      <c r="A193" s="32"/>
      <c r="B193" s="131"/>
      <c r="C193" s="179" t="s">
        <v>189</v>
      </c>
      <c r="D193" s="179" t="s">
        <v>431</v>
      </c>
      <c r="E193" s="180" t="s">
        <v>477</v>
      </c>
      <c r="F193" s="181" t="s">
        <v>478</v>
      </c>
      <c r="G193" s="182" t="s">
        <v>323</v>
      </c>
      <c r="H193" s="183">
        <v>7</v>
      </c>
      <c r="I193" s="184"/>
      <c r="J193" s="185">
        <f>ROUND(I193*H193,2)</f>
        <v>0</v>
      </c>
      <c r="K193" s="181" t="s">
        <v>3</v>
      </c>
      <c r="L193" s="186"/>
      <c r="M193" s="187" t="s">
        <v>3</v>
      </c>
      <c r="N193" s="188" t="s">
        <v>44</v>
      </c>
      <c r="O193" s="53"/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43" t="s">
        <v>137</v>
      </c>
      <c r="AT193" s="143" t="s">
        <v>431</v>
      </c>
      <c r="AU193" s="143" t="s">
        <v>83</v>
      </c>
      <c r="AY193" s="17" t="s">
        <v>118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81</v>
      </c>
      <c r="BK193" s="144">
        <f>ROUND(I193*H193,2)</f>
        <v>0</v>
      </c>
      <c r="BL193" s="17" t="s">
        <v>123</v>
      </c>
      <c r="BM193" s="143" t="s">
        <v>479</v>
      </c>
    </row>
    <row r="194" spans="1:65" s="2" customFormat="1" ht="11.25">
      <c r="A194" s="32"/>
      <c r="B194" s="33"/>
      <c r="C194" s="32"/>
      <c r="D194" s="145" t="s">
        <v>124</v>
      </c>
      <c r="E194" s="32"/>
      <c r="F194" s="146" t="s">
        <v>480</v>
      </c>
      <c r="G194" s="32"/>
      <c r="H194" s="32"/>
      <c r="I194" s="147"/>
      <c r="J194" s="32"/>
      <c r="K194" s="32"/>
      <c r="L194" s="33"/>
      <c r="M194" s="148"/>
      <c r="N194" s="149"/>
      <c r="O194" s="53"/>
      <c r="P194" s="53"/>
      <c r="Q194" s="53"/>
      <c r="R194" s="53"/>
      <c r="S194" s="53"/>
      <c r="T194" s="54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124</v>
      </c>
      <c r="AU194" s="17" t="s">
        <v>83</v>
      </c>
    </row>
    <row r="195" spans="1:65" s="2" customFormat="1" ht="19.5">
      <c r="A195" s="32"/>
      <c r="B195" s="33"/>
      <c r="C195" s="32"/>
      <c r="D195" s="145" t="s">
        <v>125</v>
      </c>
      <c r="E195" s="32"/>
      <c r="F195" s="150" t="s">
        <v>476</v>
      </c>
      <c r="G195" s="32"/>
      <c r="H195" s="32"/>
      <c r="I195" s="147"/>
      <c r="J195" s="32"/>
      <c r="K195" s="32"/>
      <c r="L195" s="33"/>
      <c r="M195" s="148"/>
      <c r="N195" s="149"/>
      <c r="O195" s="53"/>
      <c r="P195" s="53"/>
      <c r="Q195" s="53"/>
      <c r="R195" s="53"/>
      <c r="S195" s="53"/>
      <c r="T195" s="54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125</v>
      </c>
      <c r="AU195" s="17" t="s">
        <v>83</v>
      </c>
    </row>
    <row r="196" spans="1:65" s="2" customFormat="1" ht="16.5" customHeight="1">
      <c r="A196" s="32"/>
      <c r="B196" s="131"/>
      <c r="C196" s="179" t="s">
        <v>481</v>
      </c>
      <c r="D196" s="179" t="s">
        <v>431</v>
      </c>
      <c r="E196" s="180" t="s">
        <v>482</v>
      </c>
      <c r="F196" s="181" t="s">
        <v>483</v>
      </c>
      <c r="G196" s="182" t="s">
        <v>323</v>
      </c>
      <c r="H196" s="183">
        <v>2</v>
      </c>
      <c r="I196" s="184"/>
      <c r="J196" s="185">
        <f>ROUND(I196*H196,2)</f>
        <v>0</v>
      </c>
      <c r="K196" s="181" t="s">
        <v>3</v>
      </c>
      <c r="L196" s="186"/>
      <c r="M196" s="187" t="s">
        <v>3</v>
      </c>
      <c r="N196" s="188" t="s">
        <v>44</v>
      </c>
      <c r="O196" s="53"/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43" t="s">
        <v>137</v>
      </c>
      <c r="AT196" s="143" t="s">
        <v>431</v>
      </c>
      <c r="AU196" s="143" t="s">
        <v>83</v>
      </c>
      <c r="AY196" s="17" t="s">
        <v>118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81</v>
      </c>
      <c r="BK196" s="144">
        <f>ROUND(I196*H196,2)</f>
        <v>0</v>
      </c>
      <c r="BL196" s="17" t="s">
        <v>123</v>
      </c>
      <c r="BM196" s="143" t="s">
        <v>484</v>
      </c>
    </row>
    <row r="197" spans="1:65" s="2" customFormat="1" ht="11.25">
      <c r="A197" s="32"/>
      <c r="B197" s="33"/>
      <c r="C197" s="32"/>
      <c r="D197" s="145" t="s">
        <v>124</v>
      </c>
      <c r="E197" s="32"/>
      <c r="F197" s="146" t="s">
        <v>485</v>
      </c>
      <c r="G197" s="32"/>
      <c r="H197" s="32"/>
      <c r="I197" s="147"/>
      <c r="J197" s="32"/>
      <c r="K197" s="32"/>
      <c r="L197" s="33"/>
      <c r="M197" s="148"/>
      <c r="N197" s="149"/>
      <c r="O197" s="53"/>
      <c r="P197" s="53"/>
      <c r="Q197" s="53"/>
      <c r="R197" s="53"/>
      <c r="S197" s="53"/>
      <c r="T197" s="54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124</v>
      </c>
      <c r="AU197" s="17" t="s">
        <v>83</v>
      </c>
    </row>
    <row r="198" spans="1:65" s="2" customFormat="1" ht="19.5">
      <c r="A198" s="32"/>
      <c r="B198" s="33"/>
      <c r="C198" s="32"/>
      <c r="D198" s="145" t="s">
        <v>125</v>
      </c>
      <c r="E198" s="32"/>
      <c r="F198" s="150" t="s">
        <v>476</v>
      </c>
      <c r="G198" s="32"/>
      <c r="H198" s="32"/>
      <c r="I198" s="147"/>
      <c r="J198" s="32"/>
      <c r="K198" s="32"/>
      <c r="L198" s="33"/>
      <c r="M198" s="148"/>
      <c r="N198" s="149"/>
      <c r="O198" s="53"/>
      <c r="P198" s="53"/>
      <c r="Q198" s="53"/>
      <c r="R198" s="53"/>
      <c r="S198" s="53"/>
      <c r="T198" s="54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125</v>
      </c>
      <c r="AU198" s="17" t="s">
        <v>83</v>
      </c>
    </row>
    <row r="199" spans="1:65" s="2" customFormat="1" ht="16.5" customHeight="1">
      <c r="A199" s="32"/>
      <c r="B199" s="131"/>
      <c r="C199" s="179" t="s">
        <v>486</v>
      </c>
      <c r="D199" s="179" t="s">
        <v>431</v>
      </c>
      <c r="E199" s="180" t="s">
        <v>487</v>
      </c>
      <c r="F199" s="181" t="s">
        <v>488</v>
      </c>
      <c r="G199" s="182" t="s">
        <v>323</v>
      </c>
      <c r="H199" s="183">
        <v>8</v>
      </c>
      <c r="I199" s="184"/>
      <c r="J199" s="185">
        <f>ROUND(I199*H199,2)</f>
        <v>0</v>
      </c>
      <c r="K199" s="181" t="s">
        <v>3</v>
      </c>
      <c r="L199" s="186"/>
      <c r="M199" s="187" t="s">
        <v>3</v>
      </c>
      <c r="N199" s="188" t="s">
        <v>44</v>
      </c>
      <c r="O199" s="53"/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43" t="s">
        <v>137</v>
      </c>
      <c r="AT199" s="143" t="s">
        <v>431</v>
      </c>
      <c r="AU199" s="143" t="s">
        <v>83</v>
      </c>
      <c r="AY199" s="17" t="s">
        <v>118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81</v>
      </c>
      <c r="BK199" s="144">
        <f>ROUND(I199*H199,2)</f>
        <v>0</v>
      </c>
      <c r="BL199" s="17" t="s">
        <v>123</v>
      </c>
      <c r="BM199" s="143" t="s">
        <v>489</v>
      </c>
    </row>
    <row r="200" spans="1:65" s="2" customFormat="1" ht="11.25">
      <c r="A200" s="32"/>
      <c r="B200" s="33"/>
      <c r="C200" s="32"/>
      <c r="D200" s="145" t="s">
        <v>124</v>
      </c>
      <c r="E200" s="32"/>
      <c r="F200" s="146" t="s">
        <v>490</v>
      </c>
      <c r="G200" s="32"/>
      <c r="H200" s="32"/>
      <c r="I200" s="147"/>
      <c r="J200" s="32"/>
      <c r="K200" s="32"/>
      <c r="L200" s="33"/>
      <c r="M200" s="148"/>
      <c r="N200" s="149"/>
      <c r="O200" s="53"/>
      <c r="P200" s="53"/>
      <c r="Q200" s="53"/>
      <c r="R200" s="53"/>
      <c r="S200" s="53"/>
      <c r="T200" s="54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124</v>
      </c>
      <c r="AU200" s="17" t="s">
        <v>83</v>
      </c>
    </row>
    <row r="201" spans="1:65" s="2" customFormat="1" ht="19.5">
      <c r="A201" s="32"/>
      <c r="B201" s="33"/>
      <c r="C201" s="32"/>
      <c r="D201" s="145" t="s">
        <v>125</v>
      </c>
      <c r="E201" s="32"/>
      <c r="F201" s="150" t="s">
        <v>476</v>
      </c>
      <c r="G201" s="32"/>
      <c r="H201" s="32"/>
      <c r="I201" s="147"/>
      <c r="J201" s="32"/>
      <c r="K201" s="32"/>
      <c r="L201" s="33"/>
      <c r="M201" s="148"/>
      <c r="N201" s="149"/>
      <c r="O201" s="53"/>
      <c r="P201" s="53"/>
      <c r="Q201" s="53"/>
      <c r="R201" s="53"/>
      <c r="S201" s="53"/>
      <c r="T201" s="54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125</v>
      </c>
      <c r="AU201" s="17" t="s">
        <v>83</v>
      </c>
    </row>
    <row r="202" spans="1:65" s="2" customFormat="1" ht="16.5" customHeight="1">
      <c r="A202" s="32"/>
      <c r="B202" s="131"/>
      <c r="C202" s="179" t="s">
        <v>491</v>
      </c>
      <c r="D202" s="179" t="s">
        <v>431</v>
      </c>
      <c r="E202" s="180" t="s">
        <v>492</v>
      </c>
      <c r="F202" s="181" t="s">
        <v>493</v>
      </c>
      <c r="G202" s="182" t="s">
        <v>323</v>
      </c>
      <c r="H202" s="183">
        <v>9</v>
      </c>
      <c r="I202" s="184"/>
      <c r="J202" s="185">
        <f>ROUND(I202*H202,2)</f>
        <v>0</v>
      </c>
      <c r="K202" s="181" t="s">
        <v>3</v>
      </c>
      <c r="L202" s="186"/>
      <c r="M202" s="187" t="s">
        <v>3</v>
      </c>
      <c r="N202" s="188" t="s">
        <v>44</v>
      </c>
      <c r="O202" s="53"/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43" t="s">
        <v>137</v>
      </c>
      <c r="AT202" s="143" t="s">
        <v>431</v>
      </c>
      <c r="AU202" s="143" t="s">
        <v>83</v>
      </c>
      <c r="AY202" s="17" t="s">
        <v>118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81</v>
      </c>
      <c r="BK202" s="144">
        <f>ROUND(I202*H202,2)</f>
        <v>0</v>
      </c>
      <c r="BL202" s="17" t="s">
        <v>123</v>
      </c>
      <c r="BM202" s="143" t="s">
        <v>494</v>
      </c>
    </row>
    <row r="203" spans="1:65" s="2" customFormat="1" ht="11.25">
      <c r="A203" s="32"/>
      <c r="B203" s="33"/>
      <c r="C203" s="32"/>
      <c r="D203" s="145" t="s">
        <v>124</v>
      </c>
      <c r="E203" s="32"/>
      <c r="F203" s="146" t="s">
        <v>495</v>
      </c>
      <c r="G203" s="32"/>
      <c r="H203" s="32"/>
      <c r="I203" s="147"/>
      <c r="J203" s="32"/>
      <c r="K203" s="32"/>
      <c r="L203" s="33"/>
      <c r="M203" s="148"/>
      <c r="N203" s="149"/>
      <c r="O203" s="53"/>
      <c r="P203" s="53"/>
      <c r="Q203" s="53"/>
      <c r="R203" s="53"/>
      <c r="S203" s="53"/>
      <c r="T203" s="54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124</v>
      </c>
      <c r="AU203" s="17" t="s">
        <v>83</v>
      </c>
    </row>
    <row r="204" spans="1:65" s="2" customFormat="1" ht="19.5">
      <c r="A204" s="32"/>
      <c r="B204" s="33"/>
      <c r="C204" s="32"/>
      <c r="D204" s="145" t="s">
        <v>125</v>
      </c>
      <c r="E204" s="32"/>
      <c r="F204" s="150" t="s">
        <v>476</v>
      </c>
      <c r="G204" s="32"/>
      <c r="H204" s="32"/>
      <c r="I204" s="147"/>
      <c r="J204" s="32"/>
      <c r="K204" s="32"/>
      <c r="L204" s="33"/>
      <c r="M204" s="148"/>
      <c r="N204" s="149"/>
      <c r="O204" s="53"/>
      <c r="P204" s="53"/>
      <c r="Q204" s="53"/>
      <c r="R204" s="53"/>
      <c r="S204" s="53"/>
      <c r="T204" s="54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125</v>
      </c>
      <c r="AU204" s="17" t="s">
        <v>83</v>
      </c>
    </row>
    <row r="205" spans="1:65" s="2" customFormat="1" ht="16.5" customHeight="1">
      <c r="A205" s="32"/>
      <c r="B205" s="131"/>
      <c r="C205" s="179" t="s">
        <v>496</v>
      </c>
      <c r="D205" s="179" t="s">
        <v>431</v>
      </c>
      <c r="E205" s="180" t="s">
        <v>497</v>
      </c>
      <c r="F205" s="181" t="s">
        <v>498</v>
      </c>
      <c r="G205" s="182" t="s">
        <v>323</v>
      </c>
      <c r="H205" s="183">
        <v>2</v>
      </c>
      <c r="I205" s="184"/>
      <c r="J205" s="185">
        <f>ROUND(I205*H205,2)</f>
        <v>0</v>
      </c>
      <c r="K205" s="181" t="s">
        <v>316</v>
      </c>
      <c r="L205" s="186"/>
      <c r="M205" s="187" t="s">
        <v>3</v>
      </c>
      <c r="N205" s="188" t="s">
        <v>44</v>
      </c>
      <c r="O205" s="53"/>
      <c r="P205" s="141">
        <f>O205*H205</f>
        <v>0</v>
      </c>
      <c r="Q205" s="141">
        <v>2.7E-2</v>
      </c>
      <c r="R205" s="141">
        <f>Q205*H205</f>
        <v>5.3999999999999999E-2</v>
      </c>
      <c r="S205" s="141">
        <v>0</v>
      </c>
      <c r="T205" s="142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43" t="s">
        <v>137</v>
      </c>
      <c r="AT205" s="143" t="s">
        <v>431</v>
      </c>
      <c r="AU205" s="143" t="s">
        <v>83</v>
      </c>
      <c r="AY205" s="17" t="s">
        <v>118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81</v>
      </c>
      <c r="BK205" s="144">
        <f>ROUND(I205*H205,2)</f>
        <v>0</v>
      </c>
      <c r="BL205" s="17" t="s">
        <v>123</v>
      </c>
      <c r="BM205" s="143" t="s">
        <v>499</v>
      </c>
    </row>
    <row r="206" spans="1:65" s="2" customFormat="1" ht="11.25">
      <c r="A206" s="32"/>
      <c r="B206" s="33"/>
      <c r="C206" s="32"/>
      <c r="D206" s="145" t="s">
        <v>124</v>
      </c>
      <c r="E206" s="32"/>
      <c r="F206" s="146" t="s">
        <v>500</v>
      </c>
      <c r="G206" s="32"/>
      <c r="H206" s="32"/>
      <c r="I206" s="147"/>
      <c r="J206" s="32"/>
      <c r="K206" s="32"/>
      <c r="L206" s="33"/>
      <c r="M206" s="148"/>
      <c r="N206" s="149"/>
      <c r="O206" s="53"/>
      <c r="P206" s="53"/>
      <c r="Q206" s="53"/>
      <c r="R206" s="53"/>
      <c r="S206" s="53"/>
      <c r="T206" s="54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124</v>
      </c>
      <c r="AU206" s="17" t="s">
        <v>83</v>
      </c>
    </row>
    <row r="207" spans="1:65" s="2" customFormat="1" ht="19.5">
      <c r="A207" s="32"/>
      <c r="B207" s="33"/>
      <c r="C207" s="32"/>
      <c r="D207" s="145" t="s">
        <v>125</v>
      </c>
      <c r="E207" s="32"/>
      <c r="F207" s="150" t="s">
        <v>476</v>
      </c>
      <c r="G207" s="32"/>
      <c r="H207" s="32"/>
      <c r="I207" s="147"/>
      <c r="J207" s="32"/>
      <c r="K207" s="32"/>
      <c r="L207" s="33"/>
      <c r="M207" s="148"/>
      <c r="N207" s="149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125</v>
      </c>
      <c r="AU207" s="17" t="s">
        <v>83</v>
      </c>
    </row>
    <row r="208" spans="1:65" s="2" customFormat="1" ht="16.5" customHeight="1">
      <c r="A208" s="32"/>
      <c r="B208" s="131"/>
      <c r="C208" s="132" t="s">
        <v>501</v>
      </c>
      <c r="D208" s="132" t="s">
        <v>119</v>
      </c>
      <c r="E208" s="133" t="s">
        <v>502</v>
      </c>
      <c r="F208" s="134" t="s">
        <v>503</v>
      </c>
      <c r="G208" s="135" t="s">
        <v>323</v>
      </c>
      <c r="H208" s="136">
        <v>22</v>
      </c>
      <c r="I208" s="137"/>
      <c r="J208" s="138">
        <f>ROUND(I208*H208,2)</f>
        <v>0</v>
      </c>
      <c r="K208" s="134" t="s">
        <v>316</v>
      </c>
      <c r="L208" s="33"/>
      <c r="M208" s="139" t="s">
        <v>3</v>
      </c>
      <c r="N208" s="140" t="s">
        <v>44</v>
      </c>
      <c r="O208" s="53"/>
      <c r="P208" s="141">
        <f>O208*H208</f>
        <v>0</v>
      </c>
      <c r="Q208" s="141">
        <v>5.0000000000000002E-5</v>
      </c>
      <c r="R208" s="141">
        <f>Q208*H208</f>
        <v>1.1000000000000001E-3</v>
      </c>
      <c r="S208" s="141">
        <v>0</v>
      </c>
      <c r="T208" s="14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43" t="s">
        <v>123</v>
      </c>
      <c r="AT208" s="143" t="s">
        <v>119</v>
      </c>
      <c r="AU208" s="143" t="s">
        <v>83</v>
      </c>
      <c r="AY208" s="17" t="s">
        <v>118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81</v>
      </c>
      <c r="BK208" s="144">
        <f>ROUND(I208*H208,2)</f>
        <v>0</v>
      </c>
      <c r="BL208" s="17" t="s">
        <v>123</v>
      </c>
      <c r="BM208" s="143" t="s">
        <v>504</v>
      </c>
    </row>
    <row r="209" spans="1:65" s="2" customFormat="1" ht="11.25">
      <c r="A209" s="32"/>
      <c r="B209" s="33"/>
      <c r="C209" s="32"/>
      <c r="D209" s="145" t="s">
        <v>124</v>
      </c>
      <c r="E209" s="32"/>
      <c r="F209" s="146" t="s">
        <v>505</v>
      </c>
      <c r="G209" s="32"/>
      <c r="H209" s="32"/>
      <c r="I209" s="147"/>
      <c r="J209" s="32"/>
      <c r="K209" s="32"/>
      <c r="L209" s="33"/>
      <c r="M209" s="148"/>
      <c r="N209" s="149"/>
      <c r="O209" s="53"/>
      <c r="P209" s="53"/>
      <c r="Q209" s="53"/>
      <c r="R209" s="53"/>
      <c r="S209" s="53"/>
      <c r="T209" s="54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124</v>
      </c>
      <c r="AU209" s="17" t="s">
        <v>83</v>
      </c>
    </row>
    <row r="210" spans="1:65" s="2" customFormat="1" ht="11.25">
      <c r="A210" s="32"/>
      <c r="B210" s="33"/>
      <c r="C210" s="32"/>
      <c r="D210" s="161" t="s">
        <v>215</v>
      </c>
      <c r="E210" s="32"/>
      <c r="F210" s="162" t="s">
        <v>506</v>
      </c>
      <c r="G210" s="32"/>
      <c r="H210" s="32"/>
      <c r="I210" s="147"/>
      <c r="J210" s="32"/>
      <c r="K210" s="32"/>
      <c r="L210" s="33"/>
      <c r="M210" s="148"/>
      <c r="N210" s="149"/>
      <c r="O210" s="53"/>
      <c r="P210" s="53"/>
      <c r="Q210" s="53"/>
      <c r="R210" s="53"/>
      <c r="S210" s="53"/>
      <c r="T210" s="54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215</v>
      </c>
      <c r="AU210" s="17" t="s">
        <v>83</v>
      </c>
    </row>
    <row r="211" spans="1:65" s="2" customFormat="1" ht="16.5" customHeight="1">
      <c r="A211" s="32"/>
      <c r="B211" s="131"/>
      <c r="C211" s="179" t="s">
        <v>507</v>
      </c>
      <c r="D211" s="179" t="s">
        <v>431</v>
      </c>
      <c r="E211" s="180" t="s">
        <v>508</v>
      </c>
      <c r="F211" s="181" t="s">
        <v>509</v>
      </c>
      <c r="G211" s="182" t="s">
        <v>323</v>
      </c>
      <c r="H211" s="183">
        <v>66</v>
      </c>
      <c r="I211" s="184"/>
      <c r="J211" s="185">
        <f>ROUND(I211*H211,2)</f>
        <v>0</v>
      </c>
      <c r="K211" s="181" t="s">
        <v>316</v>
      </c>
      <c r="L211" s="186"/>
      <c r="M211" s="187" t="s">
        <v>3</v>
      </c>
      <c r="N211" s="188" t="s">
        <v>44</v>
      </c>
      <c r="O211" s="53"/>
      <c r="P211" s="141">
        <f>O211*H211</f>
        <v>0</v>
      </c>
      <c r="Q211" s="141">
        <v>4.7200000000000002E-3</v>
      </c>
      <c r="R211" s="141">
        <f>Q211*H211</f>
        <v>0.31152000000000002</v>
      </c>
      <c r="S211" s="141">
        <v>0</v>
      </c>
      <c r="T211" s="142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43" t="s">
        <v>137</v>
      </c>
      <c r="AT211" s="143" t="s">
        <v>431</v>
      </c>
      <c r="AU211" s="143" t="s">
        <v>83</v>
      </c>
      <c r="AY211" s="17" t="s">
        <v>118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81</v>
      </c>
      <c r="BK211" s="144">
        <f>ROUND(I211*H211,2)</f>
        <v>0</v>
      </c>
      <c r="BL211" s="17" t="s">
        <v>123</v>
      </c>
      <c r="BM211" s="143" t="s">
        <v>510</v>
      </c>
    </row>
    <row r="212" spans="1:65" s="2" customFormat="1" ht="11.25">
      <c r="A212" s="32"/>
      <c r="B212" s="33"/>
      <c r="C212" s="32"/>
      <c r="D212" s="145" t="s">
        <v>124</v>
      </c>
      <c r="E212" s="32"/>
      <c r="F212" s="146" t="s">
        <v>511</v>
      </c>
      <c r="G212" s="32"/>
      <c r="H212" s="32"/>
      <c r="I212" s="147"/>
      <c r="J212" s="32"/>
      <c r="K212" s="32"/>
      <c r="L212" s="33"/>
      <c r="M212" s="148"/>
      <c r="N212" s="149"/>
      <c r="O212" s="53"/>
      <c r="P212" s="53"/>
      <c r="Q212" s="53"/>
      <c r="R212" s="53"/>
      <c r="S212" s="53"/>
      <c r="T212" s="54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124</v>
      </c>
      <c r="AU212" s="17" t="s">
        <v>83</v>
      </c>
    </row>
    <row r="213" spans="1:65" s="2" customFormat="1" ht="16.5" customHeight="1">
      <c r="A213" s="32"/>
      <c r="B213" s="131"/>
      <c r="C213" s="179" t="s">
        <v>512</v>
      </c>
      <c r="D213" s="179" t="s">
        <v>431</v>
      </c>
      <c r="E213" s="180" t="s">
        <v>513</v>
      </c>
      <c r="F213" s="181" t="s">
        <v>514</v>
      </c>
      <c r="G213" s="182" t="s">
        <v>515</v>
      </c>
      <c r="H213" s="183">
        <v>33</v>
      </c>
      <c r="I213" s="184"/>
      <c r="J213" s="185">
        <f>ROUND(I213*H213,2)</f>
        <v>0</v>
      </c>
      <c r="K213" s="181" t="s">
        <v>316</v>
      </c>
      <c r="L213" s="186"/>
      <c r="M213" s="187" t="s">
        <v>3</v>
      </c>
      <c r="N213" s="188" t="s">
        <v>44</v>
      </c>
      <c r="O213" s="53"/>
      <c r="P213" s="141">
        <f>O213*H213</f>
        <v>0</v>
      </c>
      <c r="Q213" s="141">
        <v>3.8E-3</v>
      </c>
      <c r="R213" s="141">
        <f>Q213*H213</f>
        <v>0.12540000000000001</v>
      </c>
      <c r="S213" s="141">
        <v>0</v>
      </c>
      <c r="T213" s="142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43" t="s">
        <v>137</v>
      </c>
      <c r="AT213" s="143" t="s">
        <v>431</v>
      </c>
      <c r="AU213" s="143" t="s">
        <v>83</v>
      </c>
      <c r="AY213" s="17" t="s">
        <v>118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81</v>
      </c>
      <c r="BK213" s="144">
        <f>ROUND(I213*H213,2)</f>
        <v>0</v>
      </c>
      <c r="BL213" s="17" t="s">
        <v>123</v>
      </c>
      <c r="BM213" s="143" t="s">
        <v>516</v>
      </c>
    </row>
    <row r="214" spans="1:65" s="2" customFormat="1" ht="11.25">
      <c r="A214" s="32"/>
      <c r="B214" s="33"/>
      <c r="C214" s="32"/>
      <c r="D214" s="145" t="s">
        <v>124</v>
      </c>
      <c r="E214" s="32"/>
      <c r="F214" s="146" t="s">
        <v>517</v>
      </c>
      <c r="G214" s="32"/>
      <c r="H214" s="32"/>
      <c r="I214" s="147"/>
      <c r="J214" s="32"/>
      <c r="K214" s="32"/>
      <c r="L214" s="33"/>
      <c r="M214" s="148"/>
      <c r="N214" s="149"/>
      <c r="O214" s="53"/>
      <c r="P214" s="53"/>
      <c r="Q214" s="53"/>
      <c r="R214" s="53"/>
      <c r="S214" s="53"/>
      <c r="T214" s="54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124</v>
      </c>
      <c r="AU214" s="17" t="s">
        <v>83</v>
      </c>
    </row>
    <row r="215" spans="1:65" s="2" customFormat="1" ht="21.75" customHeight="1">
      <c r="A215" s="32"/>
      <c r="B215" s="131"/>
      <c r="C215" s="132" t="s">
        <v>518</v>
      </c>
      <c r="D215" s="132" t="s">
        <v>119</v>
      </c>
      <c r="E215" s="133" t="s">
        <v>519</v>
      </c>
      <c r="F215" s="134" t="s">
        <v>520</v>
      </c>
      <c r="G215" s="135" t="s">
        <v>323</v>
      </c>
      <c r="H215" s="136">
        <v>22</v>
      </c>
      <c r="I215" s="137"/>
      <c r="J215" s="138">
        <f>ROUND(I215*H215,2)</f>
        <v>0</v>
      </c>
      <c r="K215" s="134" t="s">
        <v>316</v>
      </c>
      <c r="L215" s="33"/>
      <c r="M215" s="139" t="s">
        <v>3</v>
      </c>
      <c r="N215" s="140" t="s">
        <v>44</v>
      </c>
      <c r="O215" s="53"/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43" t="s">
        <v>123</v>
      </c>
      <c r="AT215" s="143" t="s">
        <v>119</v>
      </c>
      <c r="AU215" s="143" t="s">
        <v>83</v>
      </c>
      <c r="AY215" s="17" t="s">
        <v>118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81</v>
      </c>
      <c r="BK215" s="144">
        <f>ROUND(I215*H215,2)</f>
        <v>0</v>
      </c>
      <c r="BL215" s="17" t="s">
        <v>123</v>
      </c>
      <c r="BM215" s="143" t="s">
        <v>521</v>
      </c>
    </row>
    <row r="216" spans="1:65" s="2" customFormat="1" ht="11.25">
      <c r="A216" s="32"/>
      <c r="B216" s="33"/>
      <c r="C216" s="32"/>
      <c r="D216" s="145" t="s">
        <v>124</v>
      </c>
      <c r="E216" s="32"/>
      <c r="F216" s="146" t="s">
        <v>522</v>
      </c>
      <c r="G216" s="32"/>
      <c r="H216" s="32"/>
      <c r="I216" s="147"/>
      <c r="J216" s="32"/>
      <c r="K216" s="32"/>
      <c r="L216" s="33"/>
      <c r="M216" s="148"/>
      <c r="N216" s="149"/>
      <c r="O216" s="53"/>
      <c r="P216" s="53"/>
      <c r="Q216" s="53"/>
      <c r="R216" s="53"/>
      <c r="S216" s="53"/>
      <c r="T216" s="54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124</v>
      </c>
      <c r="AU216" s="17" t="s">
        <v>83</v>
      </c>
    </row>
    <row r="217" spans="1:65" s="2" customFormat="1" ht="11.25">
      <c r="A217" s="32"/>
      <c r="B217" s="33"/>
      <c r="C217" s="32"/>
      <c r="D217" s="161" t="s">
        <v>215</v>
      </c>
      <c r="E217" s="32"/>
      <c r="F217" s="162" t="s">
        <v>523</v>
      </c>
      <c r="G217" s="32"/>
      <c r="H217" s="32"/>
      <c r="I217" s="147"/>
      <c r="J217" s="32"/>
      <c r="K217" s="32"/>
      <c r="L217" s="33"/>
      <c r="M217" s="148"/>
      <c r="N217" s="149"/>
      <c r="O217" s="53"/>
      <c r="P217" s="53"/>
      <c r="Q217" s="53"/>
      <c r="R217" s="53"/>
      <c r="S217" s="53"/>
      <c r="T217" s="54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215</v>
      </c>
      <c r="AU217" s="17" t="s">
        <v>83</v>
      </c>
    </row>
    <row r="218" spans="1:65" s="2" customFormat="1" ht="24.2" customHeight="1">
      <c r="A218" s="32"/>
      <c r="B218" s="131"/>
      <c r="C218" s="132" t="s">
        <v>524</v>
      </c>
      <c r="D218" s="132" t="s">
        <v>119</v>
      </c>
      <c r="E218" s="133" t="s">
        <v>525</v>
      </c>
      <c r="F218" s="134" t="s">
        <v>526</v>
      </c>
      <c r="G218" s="135" t="s">
        <v>303</v>
      </c>
      <c r="H218" s="136">
        <v>10</v>
      </c>
      <c r="I218" s="137"/>
      <c r="J218" s="138">
        <f>ROUND(I218*H218,2)</f>
        <v>0</v>
      </c>
      <c r="K218" s="134" t="s">
        <v>3</v>
      </c>
      <c r="L218" s="33"/>
      <c r="M218" s="139" t="s">
        <v>3</v>
      </c>
      <c r="N218" s="140" t="s">
        <v>44</v>
      </c>
      <c r="O218" s="53"/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43" t="s">
        <v>123</v>
      </c>
      <c r="AT218" s="143" t="s">
        <v>119</v>
      </c>
      <c r="AU218" s="143" t="s">
        <v>83</v>
      </c>
      <c r="AY218" s="17" t="s">
        <v>118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81</v>
      </c>
      <c r="BK218" s="144">
        <f>ROUND(I218*H218,2)</f>
        <v>0</v>
      </c>
      <c r="BL218" s="17" t="s">
        <v>123</v>
      </c>
      <c r="BM218" s="143" t="s">
        <v>527</v>
      </c>
    </row>
    <row r="219" spans="1:65" s="2" customFormat="1" ht="11.25">
      <c r="A219" s="32"/>
      <c r="B219" s="33"/>
      <c r="C219" s="32"/>
      <c r="D219" s="145" t="s">
        <v>124</v>
      </c>
      <c r="E219" s="32"/>
      <c r="F219" s="146" t="s">
        <v>526</v>
      </c>
      <c r="G219" s="32"/>
      <c r="H219" s="32"/>
      <c r="I219" s="147"/>
      <c r="J219" s="32"/>
      <c r="K219" s="32"/>
      <c r="L219" s="33"/>
      <c r="M219" s="148"/>
      <c r="N219" s="149"/>
      <c r="O219" s="53"/>
      <c r="P219" s="53"/>
      <c r="Q219" s="53"/>
      <c r="R219" s="53"/>
      <c r="S219" s="53"/>
      <c r="T219" s="54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124</v>
      </c>
      <c r="AU219" s="17" t="s">
        <v>83</v>
      </c>
    </row>
    <row r="220" spans="1:65" s="2" customFormat="1" ht="19.5">
      <c r="A220" s="32"/>
      <c r="B220" s="33"/>
      <c r="C220" s="32"/>
      <c r="D220" s="145" t="s">
        <v>125</v>
      </c>
      <c r="E220" s="32"/>
      <c r="F220" s="150" t="s">
        <v>528</v>
      </c>
      <c r="G220" s="32"/>
      <c r="H220" s="32"/>
      <c r="I220" s="147"/>
      <c r="J220" s="32"/>
      <c r="K220" s="32"/>
      <c r="L220" s="33"/>
      <c r="M220" s="148"/>
      <c r="N220" s="149"/>
      <c r="O220" s="53"/>
      <c r="P220" s="53"/>
      <c r="Q220" s="53"/>
      <c r="R220" s="53"/>
      <c r="S220" s="53"/>
      <c r="T220" s="54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125</v>
      </c>
      <c r="AU220" s="17" t="s">
        <v>83</v>
      </c>
    </row>
    <row r="221" spans="1:65" s="2" customFormat="1" ht="24.2" customHeight="1">
      <c r="A221" s="32"/>
      <c r="B221" s="131"/>
      <c r="C221" s="132" t="s">
        <v>529</v>
      </c>
      <c r="D221" s="132" t="s">
        <v>119</v>
      </c>
      <c r="E221" s="133" t="s">
        <v>530</v>
      </c>
      <c r="F221" s="134" t="s">
        <v>531</v>
      </c>
      <c r="G221" s="135" t="s">
        <v>205</v>
      </c>
      <c r="H221" s="136">
        <v>10</v>
      </c>
      <c r="I221" s="137"/>
      <c r="J221" s="138">
        <f>ROUND(I221*H221,2)</f>
        <v>0</v>
      </c>
      <c r="K221" s="134" t="s">
        <v>3</v>
      </c>
      <c r="L221" s="33"/>
      <c r="M221" s="139" t="s">
        <v>3</v>
      </c>
      <c r="N221" s="140" t="s">
        <v>44</v>
      </c>
      <c r="O221" s="53"/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43" t="s">
        <v>123</v>
      </c>
      <c r="AT221" s="143" t="s">
        <v>119</v>
      </c>
      <c r="AU221" s="143" t="s">
        <v>83</v>
      </c>
      <c r="AY221" s="17" t="s">
        <v>118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81</v>
      </c>
      <c r="BK221" s="144">
        <f>ROUND(I221*H221,2)</f>
        <v>0</v>
      </c>
      <c r="BL221" s="17" t="s">
        <v>123</v>
      </c>
      <c r="BM221" s="143" t="s">
        <v>532</v>
      </c>
    </row>
    <row r="222" spans="1:65" s="2" customFormat="1" ht="11.25">
      <c r="A222" s="32"/>
      <c r="B222" s="33"/>
      <c r="C222" s="32"/>
      <c r="D222" s="145" t="s">
        <v>124</v>
      </c>
      <c r="E222" s="32"/>
      <c r="F222" s="146" t="s">
        <v>531</v>
      </c>
      <c r="G222" s="32"/>
      <c r="H222" s="32"/>
      <c r="I222" s="147"/>
      <c r="J222" s="32"/>
      <c r="K222" s="32"/>
      <c r="L222" s="33"/>
      <c r="M222" s="148"/>
      <c r="N222" s="149"/>
      <c r="O222" s="53"/>
      <c r="P222" s="53"/>
      <c r="Q222" s="53"/>
      <c r="R222" s="53"/>
      <c r="S222" s="53"/>
      <c r="T222" s="54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124</v>
      </c>
      <c r="AU222" s="17" t="s">
        <v>83</v>
      </c>
    </row>
    <row r="223" spans="1:65" s="2" customFormat="1" ht="16.5" customHeight="1">
      <c r="A223" s="32"/>
      <c r="B223" s="131"/>
      <c r="C223" s="132" t="s">
        <v>533</v>
      </c>
      <c r="D223" s="132" t="s">
        <v>119</v>
      </c>
      <c r="E223" s="133" t="s">
        <v>534</v>
      </c>
      <c r="F223" s="134" t="s">
        <v>535</v>
      </c>
      <c r="G223" s="135" t="s">
        <v>205</v>
      </c>
      <c r="H223" s="136">
        <v>1</v>
      </c>
      <c r="I223" s="137"/>
      <c r="J223" s="138">
        <f>ROUND(I223*H223,2)</f>
        <v>0</v>
      </c>
      <c r="K223" s="134" t="s">
        <v>3</v>
      </c>
      <c r="L223" s="33"/>
      <c r="M223" s="139" t="s">
        <v>3</v>
      </c>
      <c r="N223" s="140" t="s">
        <v>44</v>
      </c>
      <c r="O223" s="53"/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43" t="s">
        <v>123</v>
      </c>
      <c r="AT223" s="143" t="s">
        <v>119</v>
      </c>
      <c r="AU223" s="143" t="s">
        <v>83</v>
      </c>
      <c r="AY223" s="17" t="s">
        <v>118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81</v>
      </c>
      <c r="BK223" s="144">
        <f>ROUND(I223*H223,2)</f>
        <v>0</v>
      </c>
      <c r="BL223" s="17" t="s">
        <v>123</v>
      </c>
      <c r="BM223" s="143" t="s">
        <v>536</v>
      </c>
    </row>
    <row r="224" spans="1:65" s="2" customFormat="1" ht="11.25">
      <c r="A224" s="32"/>
      <c r="B224" s="33"/>
      <c r="C224" s="32"/>
      <c r="D224" s="145" t="s">
        <v>124</v>
      </c>
      <c r="E224" s="32"/>
      <c r="F224" s="146" t="s">
        <v>535</v>
      </c>
      <c r="G224" s="32"/>
      <c r="H224" s="32"/>
      <c r="I224" s="147"/>
      <c r="J224" s="32"/>
      <c r="K224" s="32"/>
      <c r="L224" s="33"/>
      <c r="M224" s="148"/>
      <c r="N224" s="149"/>
      <c r="O224" s="53"/>
      <c r="P224" s="53"/>
      <c r="Q224" s="53"/>
      <c r="R224" s="53"/>
      <c r="S224" s="53"/>
      <c r="T224" s="54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124</v>
      </c>
      <c r="AU224" s="17" t="s">
        <v>83</v>
      </c>
    </row>
    <row r="225" spans="1:65" s="2" customFormat="1" ht="58.5">
      <c r="A225" s="32"/>
      <c r="B225" s="33"/>
      <c r="C225" s="32"/>
      <c r="D225" s="145" t="s">
        <v>125</v>
      </c>
      <c r="E225" s="32"/>
      <c r="F225" s="150" t="s">
        <v>537</v>
      </c>
      <c r="G225" s="32"/>
      <c r="H225" s="32"/>
      <c r="I225" s="147"/>
      <c r="J225" s="32"/>
      <c r="K225" s="32"/>
      <c r="L225" s="33"/>
      <c r="M225" s="148"/>
      <c r="N225" s="149"/>
      <c r="O225" s="53"/>
      <c r="P225" s="53"/>
      <c r="Q225" s="53"/>
      <c r="R225" s="53"/>
      <c r="S225" s="53"/>
      <c r="T225" s="54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125</v>
      </c>
      <c r="AU225" s="17" t="s">
        <v>83</v>
      </c>
    </row>
    <row r="226" spans="1:65" s="11" customFormat="1" ht="22.9" customHeight="1">
      <c r="B226" s="120"/>
      <c r="D226" s="121" t="s">
        <v>72</v>
      </c>
      <c r="E226" s="159" t="s">
        <v>83</v>
      </c>
      <c r="F226" s="159" t="s">
        <v>538</v>
      </c>
      <c r="I226" s="123"/>
      <c r="J226" s="160">
        <f>BK226</f>
        <v>0</v>
      </c>
      <c r="L226" s="120"/>
      <c r="M226" s="125"/>
      <c r="N226" s="126"/>
      <c r="O226" s="126"/>
      <c r="P226" s="127">
        <f>SUM(P227:P230)</f>
        <v>0</v>
      </c>
      <c r="Q226" s="126"/>
      <c r="R226" s="127">
        <f>SUM(R227:R230)</f>
        <v>3.5534999999999998E-3</v>
      </c>
      <c r="S226" s="126"/>
      <c r="T226" s="128">
        <f>SUM(T227:T230)</f>
        <v>0</v>
      </c>
      <c r="AR226" s="121" t="s">
        <v>81</v>
      </c>
      <c r="AT226" s="129" t="s">
        <v>72</v>
      </c>
      <c r="AU226" s="129" t="s">
        <v>81</v>
      </c>
      <c r="AY226" s="121" t="s">
        <v>118</v>
      </c>
      <c r="BK226" s="130">
        <f>SUM(BK227:BK230)</f>
        <v>0</v>
      </c>
    </row>
    <row r="227" spans="1:65" s="2" customFormat="1" ht="16.5" customHeight="1">
      <c r="A227" s="32"/>
      <c r="B227" s="131"/>
      <c r="C227" s="132" t="s">
        <v>539</v>
      </c>
      <c r="D227" s="132" t="s">
        <v>119</v>
      </c>
      <c r="E227" s="133" t="s">
        <v>540</v>
      </c>
      <c r="F227" s="134" t="s">
        <v>541</v>
      </c>
      <c r="G227" s="135" t="s">
        <v>315</v>
      </c>
      <c r="H227" s="136">
        <v>35.534999999999997</v>
      </c>
      <c r="I227" s="137"/>
      <c r="J227" s="138">
        <f>ROUND(I227*H227,2)</f>
        <v>0</v>
      </c>
      <c r="K227" s="134" t="s">
        <v>316</v>
      </c>
      <c r="L227" s="33"/>
      <c r="M227" s="139" t="s">
        <v>3</v>
      </c>
      <c r="N227" s="140" t="s">
        <v>44</v>
      </c>
      <c r="O227" s="53"/>
      <c r="P227" s="141">
        <f>O227*H227</f>
        <v>0</v>
      </c>
      <c r="Q227" s="141">
        <v>1E-4</v>
      </c>
      <c r="R227" s="141">
        <f>Q227*H227</f>
        <v>3.5534999999999998E-3</v>
      </c>
      <c r="S227" s="141">
        <v>0</v>
      </c>
      <c r="T227" s="142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43" t="s">
        <v>123</v>
      </c>
      <c r="AT227" s="143" t="s">
        <v>119</v>
      </c>
      <c r="AU227" s="143" t="s">
        <v>83</v>
      </c>
      <c r="AY227" s="17" t="s">
        <v>118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81</v>
      </c>
      <c r="BK227" s="144">
        <f>ROUND(I227*H227,2)</f>
        <v>0</v>
      </c>
      <c r="BL227" s="17" t="s">
        <v>123</v>
      </c>
      <c r="BM227" s="143" t="s">
        <v>542</v>
      </c>
    </row>
    <row r="228" spans="1:65" s="2" customFormat="1" ht="19.5">
      <c r="A228" s="32"/>
      <c r="B228" s="33"/>
      <c r="C228" s="32"/>
      <c r="D228" s="145" t="s">
        <v>124</v>
      </c>
      <c r="E228" s="32"/>
      <c r="F228" s="146" t="s">
        <v>543</v>
      </c>
      <c r="G228" s="32"/>
      <c r="H228" s="32"/>
      <c r="I228" s="147"/>
      <c r="J228" s="32"/>
      <c r="K228" s="32"/>
      <c r="L228" s="33"/>
      <c r="M228" s="148"/>
      <c r="N228" s="149"/>
      <c r="O228" s="53"/>
      <c r="P228" s="53"/>
      <c r="Q228" s="53"/>
      <c r="R228" s="53"/>
      <c r="S228" s="53"/>
      <c r="T228" s="54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124</v>
      </c>
      <c r="AU228" s="17" t="s">
        <v>83</v>
      </c>
    </row>
    <row r="229" spans="1:65" s="2" customFormat="1" ht="11.25">
      <c r="A229" s="32"/>
      <c r="B229" s="33"/>
      <c r="C229" s="32"/>
      <c r="D229" s="161" t="s">
        <v>215</v>
      </c>
      <c r="E229" s="32"/>
      <c r="F229" s="162" t="s">
        <v>544</v>
      </c>
      <c r="G229" s="32"/>
      <c r="H229" s="32"/>
      <c r="I229" s="147"/>
      <c r="J229" s="32"/>
      <c r="K229" s="32"/>
      <c r="L229" s="33"/>
      <c r="M229" s="148"/>
      <c r="N229" s="149"/>
      <c r="O229" s="53"/>
      <c r="P229" s="53"/>
      <c r="Q229" s="53"/>
      <c r="R229" s="53"/>
      <c r="S229" s="53"/>
      <c r="T229" s="54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215</v>
      </c>
      <c r="AU229" s="17" t="s">
        <v>83</v>
      </c>
    </row>
    <row r="230" spans="1:65" s="2" customFormat="1" ht="19.5">
      <c r="A230" s="32"/>
      <c r="B230" s="33"/>
      <c r="C230" s="32"/>
      <c r="D230" s="145" t="s">
        <v>125</v>
      </c>
      <c r="E230" s="32"/>
      <c r="F230" s="150" t="s">
        <v>545</v>
      </c>
      <c r="G230" s="32"/>
      <c r="H230" s="32"/>
      <c r="I230" s="147"/>
      <c r="J230" s="32"/>
      <c r="K230" s="32"/>
      <c r="L230" s="33"/>
      <c r="M230" s="148"/>
      <c r="N230" s="149"/>
      <c r="O230" s="53"/>
      <c r="P230" s="53"/>
      <c r="Q230" s="53"/>
      <c r="R230" s="53"/>
      <c r="S230" s="53"/>
      <c r="T230" s="54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125</v>
      </c>
      <c r="AU230" s="17" t="s">
        <v>83</v>
      </c>
    </row>
    <row r="231" spans="1:65" s="11" customFormat="1" ht="22.9" customHeight="1">
      <c r="B231" s="120"/>
      <c r="D231" s="121" t="s">
        <v>72</v>
      </c>
      <c r="E231" s="159" t="s">
        <v>123</v>
      </c>
      <c r="F231" s="159" t="s">
        <v>167</v>
      </c>
      <c r="I231" s="123"/>
      <c r="J231" s="160">
        <f>BK231</f>
        <v>0</v>
      </c>
      <c r="L231" s="120"/>
      <c r="M231" s="125"/>
      <c r="N231" s="126"/>
      <c r="O231" s="126"/>
      <c r="P231" s="127">
        <f>SUM(P232:P296)</f>
        <v>0</v>
      </c>
      <c r="Q231" s="126"/>
      <c r="R231" s="127">
        <f>SUM(R232:R296)</f>
        <v>2165.6536673999999</v>
      </c>
      <c r="S231" s="126"/>
      <c r="T231" s="128">
        <f>SUM(T232:T296)</f>
        <v>0</v>
      </c>
      <c r="AR231" s="121" t="s">
        <v>81</v>
      </c>
      <c r="AT231" s="129" t="s">
        <v>72</v>
      </c>
      <c r="AU231" s="129" t="s">
        <v>81</v>
      </c>
      <c r="AY231" s="121" t="s">
        <v>118</v>
      </c>
      <c r="BK231" s="130">
        <f>SUM(BK232:BK296)</f>
        <v>0</v>
      </c>
    </row>
    <row r="232" spans="1:65" s="2" customFormat="1" ht="16.5" customHeight="1">
      <c r="A232" s="32"/>
      <c r="B232" s="131"/>
      <c r="C232" s="132" t="s">
        <v>546</v>
      </c>
      <c r="D232" s="132" t="s">
        <v>119</v>
      </c>
      <c r="E232" s="133" t="s">
        <v>547</v>
      </c>
      <c r="F232" s="134" t="s">
        <v>548</v>
      </c>
      <c r="G232" s="135" t="s">
        <v>315</v>
      </c>
      <c r="H232" s="136">
        <v>16.8</v>
      </c>
      <c r="I232" s="137"/>
      <c r="J232" s="138">
        <f>ROUND(I232*H232,2)</f>
        <v>0</v>
      </c>
      <c r="K232" s="134" t="s">
        <v>316</v>
      </c>
      <c r="L232" s="33"/>
      <c r="M232" s="139" t="s">
        <v>3</v>
      </c>
      <c r="N232" s="140" t="s">
        <v>44</v>
      </c>
      <c r="O232" s="53"/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43" t="s">
        <v>123</v>
      </c>
      <c r="AT232" s="143" t="s">
        <v>119</v>
      </c>
      <c r="AU232" s="143" t="s">
        <v>83</v>
      </c>
      <c r="AY232" s="17" t="s">
        <v>118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81</v>
      </c>
      <c r="BK232" s="144">
        <f>ROUND(I232*H232,2)</f>
        <v>0</v>
      </c>
      <c r="BL232" s="17" t="s">
        <v>123</v>
      </c>
      <c r="BM232" s="143" t="s">
        <v>549</v>
      </c>
    </row>
    <row r="233" spans="1:65" s="2" customFormat="1" ht="11.25">
      <c r="A233" s="32"/>
      <c r="B233" s="33"/>
      <c r="C233" s="32"/>
      <c r="D233" s="145" t="s">
        <v>124</v>
      </c>
      <c r="E233" s="32"/>
      <c r="F233" s="146" t="s">
        <v>550</v>
      </c>
      <c r="G233" s="32"/>
      <c r="H233" s="32"/>
      <c r="I233" s="147"/>
      <c r="J233" s="32"/>
      <c r="K233" s="32"/>
      <c r="L233" s="33"/>
      <c r="M233" s="148"/>
      <c r="N233" s="149"/>
      <c r="O233" s="53"/>
      <c r="P233" s="53"/>
      <c r="Q233" s="53"/>
      <c r="R233" s="53"/>
      <c r="S233" s="53"/>
      <c r="T233" s="54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124</v>
      </c>
      <c r="AU233" s="17" t="s">
        <v>83</v>
      </c>
    </row>
    <row r="234" spans="1:65" s="2" customFormat="1" ht="11.25">
      <c r="A234" s="32"/>
      <c r="B234" s="33"/>
      <c r="C234" s="32"/>
      <c r="D234" s="161" t="s">
        <v>215</v>
      </c>
      <c r="E234" s="32"/>
      <c r="F234" s="162" t="s">
        <v>551</v>
      </c>
      <c r="G234" s="32"/>
      <c r="H234" s="32"/>
      <c r="I234" s="147"/>
      <c r="J234" s="32"/>
      <c r="K234" s="32"/>
      <c r="L234" s="33"/>
      <c r="M234" s="148"/>
      <c r="N234" s="149"/>
      <c r="O234" s="53"/>
      <c r="P234" s="53"/>
      <c r="Q234" s="53"/>
      <c r="R234" s="53"/>
      <c r="S234" s="53"/>
      <c r="T234" s="54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215</v>
      </c>
      <c r="AU234" s="17" t="s">
        <v>83</v>
      </c>
    </row>
    <row r="235" spans="1:65" s="2" customFormat="1" ht="19.5">
      <c r="A235" s="32"/>
      <c r="B235" s="33"/>
      <c r="C235" s="32"/>
      <c r="D235" s="145" t="s">
        <v>125</v>
      </c>
      <c r="E235" s="32"/>
      <c r="F235" s="150" t="s">
        <v>552</v>
      </c>
      <c r="G235" s="32"/>
      <c r="H235" s="32"/>
      <c r="I235" s="147"/>
      <c r="J235" s="32"/>
      <c r="K235" s="32"/>
      <c r="L235" s="33"/>
      <c r="M235" s="148"/>
      <c r="N235" s="149"/>
      <c r="O235" s="53"/>
      <c r="P235" s="53"/>
      <c r="Q235" s="53"/>
      <c r="R235" s="53"/>
      <c r="S235" s="53"/>
      <c r="T235" s="54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125</v>
      </c>
      <c r="AU235" s="17" t="s">
        <v>83</v>
      </c>
    </row>
    <row r="236" spans="1:65" s="13" customFormat="1" ht="11.25">
      <c r="B236" s="163"/>
      <c r="D236" s="145" t="s">
        <v>379</v>
      </c>
      <c r="E236" s="164" t="s">
        <v>3</v>
      </c>
      <c r="F236" s="165" t="s">
        <v>553</v>
      </c>
      <c r="H236" s="166">
        <v>16.8</v>
      </c>
      <c r="I236" s="167"/>
      <c r="L236" s="163"/>
      <c r="M236" s="168"/>
      <c r="N236" s="169"/>
      <c r="O236" s="169"/>
      <c r="P236" s="169"/>
      <c r="Q236" s="169"/>
      <c r="R236" s="169"/>
      <c r="S236" s="169"/>
      <c r="T236" s="170"/>
      <c r="AT236" s="164" t="s">
        <v>379</v>
      </c>
      <c r="AU236" s="164" t="s">
        <v>83</v>
      </c>
      <c r="AV236" s="13" t="s">
        <v>83</v>
      </c>
      <c r="AW236" s="13" t="s">
        <v>35</v>
      </c>
      <c r="AX236" s="13" t="s">
        <v>73</v>
      </c>
      <c r="AY236" s="164" t="s">
        <v>118</v>
      </c>
    </row>
    <row r="237" spans="1:65" s="14" customFormat="1" ht="11.25">
      <c r="B237" s="171"/>
      <c r="D237" s="145" t="s">
        <v>379</v>
      </c>
      <c r="E237" s="172" t="s">
        <v>3</v>
      </c>
      <c r="F237" s="173" t="s">
        <v>381</v>
      </c>
      <c r="H237" s="174">
        <v>16.8</v>
      </c>
      <c r="I237" s="175"/>
      <c r="L237" s="171"/>
      <c r="M237" s="176"/>
      <c r="N237" s="177"/>
      <c r="O237" s="177"/>
      <c r="P237" s="177"/>
      <c r="Q237" s="177"/>
      <c r="R237" s="177"/>
      <c r="S237" s="177"/>
      <c r="T237" s="178"/>
      <c r="AT237" s="172" t="s">
        <v>379</v>
      </c>
      <c r="AU237" s="172" t="s">
        <v>83</v>
      </c>
      <c r="AV237" s="14" t="s">
        <v>123</v>
      </c>
      <c r="AW237" s="14" t="s">
        <v>35</v>
      </c>
      <c r="AX237" s="14" t="s">
        <v>81</v>
      </c>
      <c r="AY237" s="172" t="s">
        <v>118</v>
      </c>
    </row>
    <row r="238" spans="1:65" s="2" customFormat="1" ht="16.5" customHeight="1">
      <c r="A238" s="32"/>
      <c r="B238" s="131"/>
      <c r="C238" s="132" t="s">
        <v>554</v>
      </c>
      <c r="D238" s="132" t="s">
        <v>119</v>
      </c>
      <c r="E238" s="133" t="s">
        <v>555</v>
      </c>
      <c r="F238" s="134" t="s">
        <v>556</v>
      </c>
      <c r="G238" s="135" t="s">
        <v>315</v>
      </c>
      <c r="H238" s="136">
        <v>122.5</v>
      </c>
      <c r="I238" s="137"/>
      <c r="J238" s="138">
        <f>ROUND(I238*H238,2)</f>
        <v>0</v>
      </c>
      <c r="K238" s="134" t="s">
        <v>316</v>
      </c>
      <c r="L238" s="33"/>
      <c r="M238" s="139" t="s">
        <v>3</v>
      </c>
      <c r="N238" s="140" t="s">
        <v>44</v>
      </c>
      <c r="O238" s="53"/>
      <c r="P238" s="141">
        <f>O238*H238</f>
        <v>0</v>
      </c>
      <c r="Q238" s="141">
        <v>0.4</v>
      </c>
      <c r="R238" s="141">
        <f>Q238*H238</f>
        <v>49</v>
      </c>
      <c r="S238" s="141">
        <v>0</v>
      </c>
      <c r="T238" s="142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43" t="s">
        <v>123</v>
      </c>
      <c r="AT238" s="143" t="s">
        <v>119</v>
      </c>
      <c r="AU238" s="143" t="s">
        <v>83</v>
      </c>
      <c r="AY238" s="17" t="s">
        <v>118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81</v>
      </c>
      <c r="BK238" s="144">
        <f>ROUND(I238*H238,2)</f>
        <v>0</v>
      </c>
      <c r="BL238" s="17" t="s">
        <v>123</v>
      </c>
      <c r="BM238" s="143" t="s">
        <v>557</v>
      </c>
    </row>
    <row r="239" spans="1:65" s="2" customFormat="1" ht="11.25">
      <c r="A239" s="32"/>
      <c r="B239" s="33"/>
      <c r="C239" s="32"/>
      <c r="D239" s="145" t="s">
        <v>124</v>
      </c>
      <c r="E239" s="32"/>
      <c r="F239" s="146" t="s">
        <v>558</v>
      </c>
      <c r="G239" s="32"/>
      <c r="H239" s="32"/>
      <c r="I239" s="147"/>
      <c r="J239" s="32"/>
      <c r="K239" s="32"/>
      <c r="L239" s="33"/>
      <c r="M239" s="148"/>
      <c r="N239" s="149"/>
      <c r="O239" s="53"/>
      <c r="P239" s="53"/>
      <c r="Q239" s="53"/>
      <c r="R239" s="53"/>
      <c r="S239" s="53"/>
      <c r="T239" s="54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124</v>
      </c>
      <c r="AU239" s="17" t="s">
        <v>83</v>
      </c>
    </row>
    <row r="240" spans="1:65" s="2" customFormat="1" ht="11.25">
      <c r="A240" s="32"/>
      <c r="B240" s="33"/>
      <c r="C240" s="32"/>
      <c r="D240" s="161" t="s">
        <v>215</v>
      </c>
      <c r="E240" s="32"/>
      <c r="F240" s="162" t="s">
        <v>559</v>
      </c>
      <c r="G240" s="32"/>
      <c r="H240" s="32"/>
      <c r="I240" s="147"/>
      <c r="J240" s="32"/>
      <c r="K240" s="32"/>
      <c r="L240" s="33"/>
      <c r="M240" s="148"/>
      <c r="N240" s="149"/>
      <c r="O240" s="53"/>
      <c r="P240" s="53"/>
      <c r="Q240" s="53"/>
      <c r="R240" s="53"/>
      <c r="S240" s="53"/>
      <c r="T240" s="54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215</v>
      </c>
      <c r="AU240" s="17" t="s">
        <v>83</v>
      </c>
    </row>
    <row r="241" spans="1:65" s="2" customFormat="1" ht="48.75">
      <c r="A241" s="32"/>
      <c r="B241" s="33"/>
      <c r="C241" s="32"/>
      <c r="D241" s="145" t="s">
        <v>125</v>
      </c>
      <c r="E241" s="32"/>
      <c r="F241" s="150" t="s">
        <v>560</v>
      </c>
      <c r="G241" s="32"/>
      <c r="H241" s="32"/>
      <c r="I241" s="147"/>
      <c r="J241" s="32"/>
      <c r="K241" s="32"/>
      <c r="L241" s="33"/>
      <c r="M241" s="148"/>
      <c r="N241" s="149"/>
      <c r="O241" s="53"/>
      <c r="P241" s="53"/>
      <c r="Q241" s="53"/>
      <c r="R241" s="53"/>
      <c r="S241" s="53"/>
      <c r="T241" s="54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125</v>
      </c>
      <c r="AU241" s="17" t="s">
        <v>83</v>
      </c>
    </row>
    <row r="242" spans="1:65" s="13" customFormat="1" ht="11.25">
      <c r="B242" s="163"/>
      <c r="D242" s="145" t="s">
        <v>379</v>
      </c>
      <c r="E242" s="164" t="s">
        <v>3</v>
      </c>
      <c r="F242" s="165" t="s">
        <v>561</v>
      </c>
      <c r="H242" s="166">
        <v>122.5</v>
      </c>
      <c r="I242" s="167"/>
      <c r="L242" s="163"/>
      <c r="M242" s="168"/>
      <c r="N242" s="169"/>
      <c r="O242" s="169"/>
      <c r="P242" s="169"/>
      <c r="Q242" s="169"/>
      <c r="R242" s="169"/>
      <c r="S242" s="169"/>
      <c r="T242" s="170"/>
      <c r="AT242" s="164" t="s">
        <v>379</v>
      </c>
      <c r="AU242" s="164" t="s">
        <v>83</v>
      </c>
      <c r="AV242" s="13" t="s">
        <v>83</v>
      </c>
      <c r="AW242" s="13" t="s">
        <v>35</v>
      </c>
      <c r="AX242" s="13" t="s">
        <v>81</v>
      </c>
      <c r="AY242" s="164" t="s">
        <v>118</v>
      </c>
    </row>
    <row r="243" spans="1:65" s="2" customFormat="1" ht="16.5" customHeight="1">
      <c r="A243" s="32"/>
      <c r="B243" s="131"/>
      <c r="C243" s="132" t="s">
        <v>562</v>
      </c>
      <c r="D243" s="132" t="s">
        <v>119</v>
      </c>
      <c r="E243" s="133" t="s">
        <v>563</v>
      </c>
      <c r="F243" s="134" t="s">
        <v>564</v>
      </c>
      <c r="G243" s="135" t="s">
        <v>352</v>
      </c>
      <c r="H243" s="136">
        <v>104</v>
      </c>
      <c r="I243" s="137"/>
      <c r="J243" s="138">
        <f>ROUND(I243*H243,2)</f>
        <v>0</v>
      </c>
      <c r="K243" s="134" t="s">
        <v>316</v>
      </c>
      <c r="L243" s="33"/>
      <c r="M243" s="139" t="s">
        <v>3</v>
      </c>
      <c r="N243" s="140" t="s">
        <v>44</v>
      </c>
      <c r="O243" s="53"/>
      <c r="P243" s="141">
        <f>O243*H243</f>
        <v>0</v>
      </c>
      <c r="Q243" s="141">
        <v>1.9967999999999999</v>
      </c>
      <c r="R243" s="141">
        <f>Q243*H243</f>
        <v>207.66719999999998</v>
      </c>
      <c r="S243" s="141">
        <v>0</v>
      </c>
      <c r="T243" s="142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43" t="s">
        <v>123</v>
      </c>
      <c r="AT243" s="143" t="s">
        <v>119</v>
      </c>
      <c r="AU243" s="143" t="s">
        <v>83</v>
      </c>
      <c r="AY243" s="17" t="s">
        <v>118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81</v>
      </c>
      <c r="BK243" s="144">
        <f>ROUND(I243*H243,2)</f>
        <v>0</v>
      </c>
      <c r="BL243" s="17" t="s">
        <v>123</v>
      </c>
      <c r="BM243" s="143" t="s">
        <v>565</v>
      </c>
    </row>
    <row r="244" spans="1:65" s="2" customFormat="1" ht="11.25">
      <c r="A244" s="32"/>
      <c r="B244" s="33"/>
      <c r="C244" s="32"/>
      <c r="D244" s="145" t="s">
        <v>124</v>
      </c>
      <c r="E244" s="32"/>
      <c r="F244" s="146" t="s">
        <v>566</v>
      </c>
      <c r="G244" s="32"/>
      <c r="H244" s="32"/>
      <c r="I244" s="147"/>
      <c r="J244" s="32"/>
      <c r="K244" s="32"/>
      <c r="L244" s="33"/>
      <c r="M244" s="148"/>
      <c r="N244" s="149"/>
      <c r="O244" s="53"/>
      <c r="P244" s="53"/>
      <c r="Q244" s="53"/>
      <c r="R244" s="53"/>
      <c r="S244" s="53"/>
      <c r="T244" s="54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124</v>
      </c>
      <c r="AU244" s="17" t="s">
        <v>83</v>
      </c>
    </row>
    <row r="245" spans="1:65" s="2" customFormat="1" ht="11.25">
      <c r="A245" s="32"/>
      <c r="B245" s="33"/>
      <c r="C245" s="32"/>
      <c r="D245" s="161" t="s">
        <v>215</v>
      </c>
      <c r="E245" s="32"/>
      <c r="F245" s="162" t="s">
        <v>567</v>
      </c>
      <c r="G245" s="32"/>
      <c r="H245" s="32"/>
      <c r="I245" s="147"/>
      <c r="J245" s="32"/>
      <c r="K245" s="32"/>
      <c r="L245" s="33"/>
      <c r="M245" s="148"/>
      <c r="N245" s="149"/>
      <c r="O245" s="53"/>
      <c r="P245" s="53"/>
      <c r="Q245" s="53"/>
      <c r="R245" s="53"/>
      <c r="S245" s="53"/>
      <c r="T245" s="54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215</v>
      </c>
      <c r="AU245" s="17" t="s">
        <v>83</v>
      </c>
    </row>
    <row r="246" spans="1:65" s="2" customFormat="1" ht="39">
      <c r="A246" s="32"/>
      <c r="B246" s="33"/>
      <c r="C246" s="32"/>
      <c r="D246" s="145" t="s">
        <v>125</v>
      </c>
      <c r="E246" s="32"/>
      <c r="F246" s="150" t="s">
        <v>568</v>
      </c>
      <c r="G246" s="32"/>
      <c r="H246" s="32"/>
      <c r="I246" s="147"/>
      <c r="J246" s="32"/>
      <c r="K246" s="32"/>
      <c r="L246" s="33"/>
      <c r="M246" s="148"/>
      <c r="N246" s="149"/>
      <c r="O246" s="53"/>
      <c r="P246" s="53"/>
      <c r="Q246" s="53"/>
      <c r="R246" s="53"/>
      <c r="S246" s="53"/>
      <c r="T246" s="54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125</v>
      </c>
      <c r="AU246" s="17" t="s">
        <v>83</v>
      </c>
    </row>
    <row r="247" spans="1:65" s="13" customFormat="1" ht="11.25">
      <c r="B247" s="163"/>
      <c r="D247" s="145" t="s">
        <v>379</v>
      </c>
      <c r="E247" s="164" t="s">
        <v>3</v>
      </c>
      <c r="F247" s="165" t="s">
        <v>569</v>
      </c>
      <c r="H247" s="166">
        <v>104</v>
      </c>
      <c r="I247" s="167"/>
      <c r="L247" s="163"/>
      <c r="M247" s="168"/>
      <c r="N247" s="169"/>
      <c r="O247" s="169"/>
      <c r="P247" s="169"/>
      <c r="Q247" s="169"/>
      <c r="R247" s="169"/>
      <c r="S247" s="169"/>
      <c r="T247" s="170"/>
      <c r="AT247" s="164" t="s">
        <v>379</v>
      </c>
      <c r="AU247" s="164" t="s">
        <v>83</v>
      </c>
      <c r="AV247" s="13" t="s">
        <v>83</v>
      </c>
      <c r="AW247" s="13" t="s">
        <v>35</v>
      </c>
      <c r="AX247" s="13" t="s">
        <v>81</v>
      </c>
      <c r="AY247" s="164" t="s">
        <v>118</v>
      </c>
    </row>
    <row r="248" spans="1:65" s="2" customFormat="1" ht="16.5" customHeight="1">
      <c r="A248" s="32"/>
      <c r="B248" s="131"/>
      <c r="C248" s="132" t="s">
        <v>570</v>
      </c>
      <c r="D248" s="132" t="s">
        <v>119</v>
      </c>
      <c r="E248" s="133" t="s">
        <v>571</v>
      </c>
      <c r="F248" s="134" t="s">
        <v>572</v>
      </c>
      <c r="G248" s="135" t="s">
        <v>352</v>
      </c>
      <c r="H248" s="136">
        <v>184</v>
      </c>
      <c r="I248" s="137"/>
      <c r="J248" s="138">
        <f>ROUND(I248*H248,2)</f>
        <v>0</v>
      </c>
      <c r="K248" s="134" t="s">
        <v>316</v>
      </c>
      <c r="L248" s="33"/>
      <c r="M248" s="139" t="s">
        <v>3</v>
      </c>
      <c r="N248" s="140" t="s">
        <v>44</v>
      </c>
      <c r="O248" s="53"/>
      <c r="P248" s="141">
        <f>O248*H248</f>
        <v>0</v>
      </c>
      <c r="Q248" s="141">
        <v>2.4340799999999998</v>
      </c>
      <c r="R248" s="141">
        <f>Q248*H248</f>
        <v>447.87071999999995</v>
      </c>
      <c r="S248" s="141">
        <v>0</v>
      </c>
      <c r="T248" s="142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43" t="s">
        <v>123</v>
      </c>
      <c r="AT248" s="143" t="s">
        <v>119</v>
      </c>
      <c r="AU248" s="143" t="s">
        <v>83</v>
      </c>
      <c r="AY248" s="17" t="s">
        <v>118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81</v>
      </c>
      <c r="BK248" s="144">
        <f>ROUND(I248*H248,2)</f>
        <v>0</v>
      </c>
      <c r="BL248" s="17" t="s">
        <v>123</v>
      </c>
      <c r="BM248" s="143" t="s">
        <v>573</v>
      </c>
    </row>
    <row r="249" spans="1:65" s="2" customFormat="1" ht="11.25">
      <c r="A249" s="32"/>
      <c r="B249" s="33"/>
      <c r="C249" s="32"/>
      <c r="D249" s="145" t="s">
        <v>124</v>
      </c>
      <c r="E249" s="32"/>
      <c r="F249" s="146" t="s">
        <v>574</v>
      </c>
      <c r="G249" s="32"/>
      <c r="H249" s="32"/>
      <c r="I249" s="147"/>
      <c r="J249" s="32"/>
      <c r="K249" s="32"/>
      <c r="L249" s="33"/>
      <c r="M249" s="148"/>
      <c r="N249" s="149"/>
      <c r="O249" s="53"/>
      <c r="P249" s="53"/>
      <c r="Q249" s="53"/>
      <c r="R249" s="53"/>
      <c r="S249" s="53"/>
      <c r="T249" s="54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124</v>
      </c>
      <c r="AU249" s="17" t="s">
        <v>83</v>
      </c>
    </row>
    <row r="250" spans="1:65" s="2" customFormat="1" ht="11.25">
      <c r="A250" s="32"/>
      <c r="B250" s="33"/>
      <c r="C250" s="32"/>
      <c r="D250" s="161" t="s">
        <v>215</v>
      </c>
      <c r="E250" s="32"/>
      <c r="F250" s="162" t="s">
        <v>575</v>
      </c>
      <c r="G250" s="32"/>
      <c r="H250" s="32"/>
      <c r="I250" s="147"/>
      <c r="J250" s="32"/>
      <c r="K250" s="32"/>
      <c r="L250" s="33"/>
      <c r="M250" s="148"/>
      <c r="N250" s="149"/>
      <c r="O250" s="53"/>
      <c r="P250" s="53"/>
      <c r="Q250" s="53"/>
      <c r="R250" s="53"/>
      <c r="S250" s="53"/>
      <c r="T250" s="54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215</v>
      </c>
      <c r="AU250" s="17" t="s">
        <v>83</v>
      </c>
    </row>
    <row r="251" spans="1:65" s="2" customFormat="1" ht="117">
      <c r="A251" s="32"/>
      <c r="B251" s="33"/>
      <c r="C251" s="32"/>
      <c r="D251" s="145" t="s">
        <v>125</v>
      </c>
      <c r="E251" s="32"/>
      <c r="F251" s="150" t="s">
        <v>576</v>
      </c>
      <c r="G251" s="32"/>
      <c r="H251" s="32"/>
      <c r="I251" s="147"/>
      <c r="J251" s="32"/>
      <c r="K251" s="32"/>
      <c r="L251" s="33"/>
      <c r="M251" s="148"/>
      <c r="N251" s="149"/>
      <c r="O251" s="53"/>
      <c r="P251" s="53"/>
      <c r="Q251" s="53"/>
      <c r="R251" s="53"/>
      <c r="S251" s="53"/>
      <c r="T251" s="54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125</v>
      </c>
      <c r="AU251" s="17" t="s">
        <v>83</v>
      </c>
    </row>
    <row r="252" spans="1:65" s="13" customFormat="1" ht="11.25">
      <c r="B252" s="163"/>
      <c r="D252" s="145" t="s">
        <v>379</v>
      </c>
      <c r="E252" s="164" t="s">
        <v>3</v>
      </c>
      <c r="F252" s="165" t="s">
        <v>577</v>
      </c>
      <c r="H252" s="166">
        <v>26</v>
      </c>
      <c r="I252" s="167"/>
      <c r="L252" s="163"/>
      <c r="M252" s="168"/>
      <c r="N252" s="169"/>
      <c r="O252" s="169"/>
      <c r="P252" s="169"/>
      <c r="Q252" s="169"/>
      <c r="R252" s="169"/>
      <c r="S252" s="169"/>
      <c r="T252" s="170"/>
      <c r="AT252" s="164" t="s">
        <v>379</v>
      </c>
      <c r="AU252" s="164" t="s">
        <v>83</v>
      </c>
      <c r="AV252" s="13" t="s">
        <v>83</v>
      </c>
      <c r="AW252" s="13" t="s">
        <v>35</v>
      </c>
      <c r="AX252" s="13" t="s">
        <v>73</v>
      </c>
      <c r="AY252" s="164" t="s">
        <v>118</v>
      </c>
    </row>
    <row r="253" spans="1:65" s="13" customFormat="1" ht="11.25">
      <c r="B253" s="163"/>
      <c r="D253" s="145" t="s">
        <v>379</v>
      </c>
      <c r="E253" s="164" t="s">
        <v>3</v>
      </c>
      <c r="F253" s="165" t="s">
        <v>578</v>
      </c>
      <c r="H253" s="166">
        <v>18</v>
      </c>
      <c r="I253" s="167"/>
      <c r="L253" s="163"/>
      <c r="M253" s="168"/>
      <c r="N253" s="169"/>
      <c r="O253" s="169"/>
      <c r="P253" s="169"/>
      <c r="Q253" s="169"/>
      <c r="R253" s="169"/>
      <c r="S253" s="169"/>
      <c r="T253" s="170"/>
      <c r="AT253" s="164" t="s">
        <v>379</v>
      </c>
      <c r="AU253" s="164" t="s">
        <v>83</v>
      </c>
      <c r="AV253" s="13" t="s">
        <v>83</v>
      </c>
      <c r="AW253" s="13" t="s">
        <v>35</v>
      </c>
      <c r="AX253" s="13" t="s">
        <v>73</v>
      </c>
      <c r="AY253" s="164" t="s">
        <v>118</v>
      </c>
    </row>
    <row r="254" spans="1:65" s="13" customFormat="1" ht="11.25">
      <c r="B254" s="163"/>
      <c r="D254" s="145" t="s">
        <v>379</v>
      </c>
      <c r="E254" s="164" t="s">
        <v>3</v>
      </c>
      <c r="F254" s="165" t="s">
        <v>579</v>
      </c>
      <c r="H254" s="166">
        <v>30</v>
      </c>
      <c r="I254" s="167"/>
      <c r="L254" s="163"/>
      <c r="M254" s="168"/>
      <c r="N254" s="169"/>
      <c r="O254" s="169"/>
      <c r="P254" s="169"/>
      <c r="Q254" s="169"/>
      <c r="R254" s="169"/>
      <c r="S254" s="169"/>
      <c r="T254" s="170"/>
      <c r="AT254" s="164" t="s">
        <v>379</v>
      </c>
      <c r="AU254" s="164" t="s">
        <v>83</v>
      </c>
      <c r="AV254" s="13" t="s">
        <v>83</v>
      </c>
      <c r="AW254" s="13" t="s">
        <v>35</v>
      </c>
      <c r="AX254" s="13" t="s">
        <v>73</v>
      </c>
      <c r="AY254" s="164" t="s">
        <v>118</v>
      </c>
    </row>
    <row r="255" spans="1:65" s="13" customFormat="1" ht="11.25">
      <c r="B255" s="163"/>
      <c r="D255" s="145" t="s">
        <v>379</v>
      </c>
      <c r="E255" s="164" t="s">
        <v>3</v>
      </c>
      <c r="F255" s="165" t="s">
        <v>580</v>
      </c>
      <c r="H255" s="166">
        <v>4</v>
      </c>
      <c r="I255" s="167"/>
      <c r="L255" s="163"/>
      <c r="M255" s="168"/>
      <c r="N255" s="169"/>
      <c r="O255" s="169"/>
      <c r="P255" s="169"/>
      <c r="Q255" s="169"/>
      <c r="R255" s="169"/>
      <c r="S255" s="169"/>
      <c r="T255" s="170"/>
      <c r="AT255" s="164" t="s">
        <v>379</v>
      </c>
      <c r="AU255" s="164" t="s">
        <v>83</v>
      </c>
      <c r="AV255" s="13" t="s">
        <v>83</v>
      </c>
      <c r="AW255" s="13" t="s">
        <v>35</v>
      </c>
      <c r="AX255" s="13" t="s">
        <v>73</v>
      </c>
      <c r="AY255" s="164" t="s">
        <v>118</v>
      </c>
    </row>
    <row r="256" spans="1:65" s="13" customFormat="1" ht="11.25">
      <c r="B256" s="163"/>
      <c r="D256" s="145" t="s">
        <v>379</v>
      </c>
      <c r="E256" s="164" t="s">
        <v>3</v>
      </c>
      <c r="F256" s="165" t="s">
        <v>581</v>
      </c>
      <c r="H256" s="166">
        <v>56</v>
      </c>
      <c r="I256" s="167"/>
      <c r="L256" s="163"/>
      <c r="M256" s="168"/>
      <c r="N256" s="169"/>
      <c r="O256" s="169"/>
      <c r="P256" s="169"/>
      <c r="Q256" s="169"/>
      <c r="R256" s="169"/>
      <c r="S256" s="169"/>
      <c r="T256" s="170"/>
      <c r="AT256" s="164" t="s">
        <v>379</v>
      </c>
      <c r="AU256" s="164" t="s">
        <v>83</v>
      </c>
      <c r="AV256" s="13" t="s">
        <v>83</v>
      </c>
      <c r="AW256" s="13" t="s">
        <v>35</v>
      </c>
      <c r="AX256" s="13" t="s">
        <v>73</v>
      </c>
      <c r="AY256" s="164" t="s">
        <v>118</v>
      </c>
    </row>
    <row r="257" spans="1:65" s="13" customFormat="1" ht="11.25">
      <c r="B257" s="163"/>
      <c r="D257" s="145" t="s">
        <v>379</v>
      </c>
      <c r="E257" s="164" t="s">
        <v>3</v>
      </c>
      <c r="F257" s="165" t="s">
        <v>582</v>
      </c>
      <c r="H257" s="166">
        <v>34</v>
      </c>
      <c r="I257" s="167"/>
      <c r="L257" s="163"/>
      <c r="M257" s="168"/>
      <c r="N257" s="169"/>
      <c r="O257" s="169"/>
      <c r="P257" s="169"/>
      <c r="Q257" s="169"/>
      <c r="R257" s="169"/>
      <c r="S257" s="169"/>
      <c r="T257" s="170"/>
      <c r="AT257" s="164" t="s">
        <v>379</v>
      </c>
      <c r="AU257" s="164" t="s">
        <v>83</v>
      </c>
      <c r="AV257" s="13" t="s">
        <v>83</v>
      </c>
      <c r="AW257" s="13" t="s">
        <v>35</v>
      </c>
      <c r="AX257" s="13" t="s">
        <v>73</v>
      </c>
      <c r="AY257" s="164" t="s">
        <v>118</v>
      </c>
    </row>
    <row r="258" spans="1:65" s="13" customFormat="1" ht="11.25">
      <c r="B258" s="163"/>
      <c r="D258" s="145" t="s">
        <v>379</v>
      </c>
      <c r="E258" s="164" t="s">
        <v>3</v>
      </c>
      <c r="F258" s="165" t="s">
        <v>583</v>
      </c>
      <c r="H258" s="166">
        <v>16</v>
      </c>
      <c r="I258" s="167"/>
      <c r="L258" s="163"/>
      <c r="M258" s="168"/>
      <c r="N258" s="169"/>
      <c r="O258" s="169"/>
      <c r="P258" s="169"/>
      <c r="Q258" s="169"/>
      <c r="R258" s="169"/>
      <c r="S258" s="169"/>
      <c r="T258" s="170"/>
      <c r="AT258" s="164" t="s">
        <v>379</v>
      </c>
      <c r="AU258" s="164" t="s">
        <v>83</v>
      </c>
      <c r="AV258" s="13" t="s">
        <v>83</v>
      </c>
      <c r="AW258" s="13" t="s">
        <v>35</v>
      </c>
      <c r="AX258" s="13" t="s">
        <v>73</v>
      </c>
      <c r="AY258" s="164" t="s">
        <v>118</v>
      </c>
    </row>
    <row r="259" spans="1:65" s="14" customFormat="1" ht="11.25">
      <c r="B259" s="171"/>
      <c r="D259" s="145" t="s">
        <v>379</v>
      </c>
      <c r="E259" s="172" t="s">
        <v>3</v>
      </c>
      <c r="F259" s="173" t="s">
        <v>381</v>
      </c>
      <c r="H259" s="174">
        <v>184</v>
      </c>
      <c r="I259" s="175"/>
      <c r="L259" s="171"/>
      <c r="M259" s="176"/>
      <c r="N259" s="177"/>
      <c r="O259" s="177"/>
      <c r="P259" s="177"/>
      <c r="Q259" s="177"/>
      <c r="R259" s="177"/>
      <c r="S259" s="177"/>
      <c r="T259" s="178"/>
      <c r="AT259" s="172" t="s">
        <v>379</v>
      </c>
      <c r="AU259" s="172" t="s">
        <v>83</v>
      </c>
      <c r="AV259" s="14" t="s">
        <v>123</v>
      </c>
      <c r="AW259" s="14" t="s">
        <v>35</v>
      </c>
      <c r="AX259" s="14" t="s">
        <v>81</v>
      </c>
      <c r="AY259" s="172" t="s">
        <v>118</v>
      </c>
    </row>
    <row r="260" spans="1:65" s="2" customFormat="1" ht="16.5" customHeight="1">
      <c r="A260" s="32"/>
      <c r="B260" s="131"/>
      <c r="C260" s="132" t="s">
        <v>584</v>
      </c>
      <c r="D260" s="132" t="s">
        <v>119</v>
      </c>
      <c r="E260" s="133" t="s">
        <v>585</v>
      </c>
      <c r="F260" s="134" t="s">
        <v>586</v>
      </c>
      <c r="G260" s="135" t="s">
        <v>352</v>
      </c>
      <c r="H260" s="136">
        <v>52.28</v>
      </c>
      <c r="I260" s="137"/>
      <c r="J260" s="138">
        <f>ROUND(I260*H260,2)</f>
        <v>0</v>
      </c>
      <c r="K260" s="134" t="s">
        <v>316</v>
      </c>
      <c r="L260" s="33"/>
      <c r="M260" s="139" t="s">
        <v>3</v>
      </c>
      <c r="N260" s="140" t="s">
        <v>44</v>
      </c>
      <c r="O260" s="53"/>
      <c r="P260" s="141">
        <f>O260*H260</f>
        <v>0</v>
      </c>
      <c r="Q260" s="141">
        <v>2.4340799999999998</v>
      </c>
      <c r="R260" s="141">
        <f>Q260*H260</f>
        <v>127.25370239999999</v>
      </c>
      <c r="S260" s="141">
        <v>0</v>
      </c>
      <c r="T260" s="142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43" t="s">
        <v>123</v>
      </c>
      <c r="AT260" s="143" t="s">
        <v>119</v>
      </c>
      <c r="AU260" s="143" t="s">
        <v>83</v>
      </c>
      <c r="AY260" s="17" t="s">
        <v>118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7" t="s">
        <v>81</v>
      </c>
      <c r="BK260" s="144">
        <f>ROUND(I260*H260,2)</f>
        <v>0</v>
      </c>
      <c r="BL260" s="17" t="s">
        <v>123</v>
      </c>
      <c r="BM260" s="143" t="s">
        <v>587</v>
      </c>
    </row>
    <row r="261" spans="1:65" s="2" customFormat="1" ht="11.25">
      <c r="A261" s="32"/>
      <c r="B261" s="33"/>
      <c r="C261" s="32"/>
      <c r="D261" s="145" t="s">
        <v>124</v>
      </c>
      <c r="E261" s="32"/>
      <c r="F261" s="146" t="s">
        <v>588</v>
      </c>
      <c r="G261" s="32"/>
      <c r="H261" s="32"/>
      <c r="I261" s="147"/>
      <c r="J261" s="32"/>
      <c r="K261" s="32"/>
      <c r="L261" s="33"/>
      <c r="M261" s="148"/>
      <c r="N261" s="149"/>
      <c r="O261" s="53"/>
      <c r="P261" s="53"/>
      <c r="Q261" s="53"/>
      <c r="R261" s="53"/>
      <c r="S261" s="53"/>
      <c r="T261" s="54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124</v>
      </c>
      <c r="AU261" s="17" t="s">
        <v>83</v>
      </c>
    </row>
    <row r="262" spans="1:65" s="2" customFormat="1" ht="11.25">
      <c r="A262" s="32"/>
      <c r="B262" s="33"/>
      <c r="C262" s="32"/>
      <c r="D262" s="161" t="s">
        <v>215</v>
      </c>
      <c r="E262" s="32"/>
      <c r="F262" s="162" t="s">
        <v>589</v>
      </c>
      <c r="G262" s="32"/>
      <c r="H262" s="32"/>
      <c r="I262" s="147"/>
      <c r="J262" s="32"/>
      <c r="K262" s="32"/>
      <c r="L262" s="33"/>
      <c r="M262" s="148"/>
      <c r="N262" s="149"/>
      <c r="O262" s="53"/>
      <c r="P262" s="53"/>
      <c r="Q262" s="53"/>
      <c r="R262" s="53"/>
      <c r="S262" s="53"/>
      <c r="T262" s="54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215</v>
      </c>
      <c r="AU262" s="17" t="s">
        <v>83</v>
      </c>
    </row>
    <row r="263" spans="1:65" s="2" customFormat="1" ht="78">
      <c r="A263" s="32"/>
      <c r="B263" s="33"/>
      <c r="C263" s="32"/>
      <c r="D263" s="145" t="s">
        <v>125</v>
      </c>
      <c r="E263" s="32"/>
      <c r="F263" s="150" t="s">
        <v>590</v>
      </c>
      <c r="G263" s="32"/>
      <c r="H263" s="32"/>
      <c r="I263" s="147"/>
      <c r="J263" s="32"/>
      <c r="K263" s="32"/>
      <c r="L263" s="33"/>
      <c r="M263" s="148"/>
      <c r="N263" s="149"/>
      <c r="O263" s="53"/>
      <c r="P263" s="53"/>
      <c r="Q263" s="53"/>
      <c r="R263" s="53"/>
      <c r="S263" s="53"/>
      <c r="T263" s="54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125</v>
      </c>
      <c r="AU263" s="17" t="s">
        <v>83</v>
      </c>
    </row>
    <row r="264" spans="1:65" s="13" customFormat="1" ht="11.25">
      <c r="B264" s="163"/>
      <c r="D264" s="145" t="s">
        <v>379</v>
      </c>
      <c r="E264" s="164" t="s">
        <v>3</v>
      </c>
      <c r="F264" s="165" t="s">
        <v>591</v>
      </c>
      <c r="H264" s="166">
        <v>28.28</v>
      </c>
      <c r="I264" s="167"/>
      <c r="L264" s="163"/>
      <c r="M264" s="168"/>
      <c r="N264" s="169"/>
      <c r="O264" s="169"/>
      <c r="P264" s="169"/>
      <c r="Q264" s="169"/>
      <c r="R264" s="169"/>
      <c r="S264" s="169"/>
      <c r="T264" s="170"/>
      <c r="AT264" s="164" t="s">
        <v>379</v>
      </c>
      <c r="AU264" s="164" t="s">
        <v>83</v>
      </c>
      <c r="AV264" s="13" t="s">
        <v>83</v>
      </c>
      <c r="AW264" s="13" t="s">
        <v>35</v>
      </c>
      <c r="AX264" s="13" t="s">
        <v>73</v>
      </c>
      <c r="AY264" s="164" t="s">
        <v>118</v>
      </c>
    </row>
    <row r="265" spans="1:65" s="13" customFormat="1" ht="11.25">
      <c r="B265" s="163"/>
      <c r="D265" s="145" t="s">
        <v>379</v>
      </c>
      <c r="E265" s="164" t="s">
        <v>3</v>
      </c>
      <c r="F265" s="165" t="s">
        <v>592</v>
      </c>
      <c r="H265" s="166">
        <v>24</v>
      </c>
      <c r="I265" s="167"/>
      <c r="L265" s="163"/>
      <c r="M265" s="168"/>
      <c r="N265" s="169"/>
      <c r="O265" s="169"/>
      <c r="P265" s="169"/>
      <c r="Q265" s="169"/>
      <c r="R265" s="169"/>
      <c r="S265" s="169"/>
      <c r="T265" s="170"/>
      <c r="AT265" s="164" t="s">
        <v>379</v>
      </c>
      <c r="AU265" s="164" t="s">
        <v>83</v>
      </c>
      <c r="AV265" s="13" t="s">
        <v>83</v>
      </c>
      <c r="AW265" s="13" t="s">
        <v>35</v>
      </c>
      <c r="AX265" s="13" t="s">
        <v>73</v>
      </c>
      <c r="AY265" s="164" t="s">
        <v>118</v>
      </c>
    </row>
    <row r="266" spans="1:65" s="14" customFormat="1" ht="11.25">
      <c r="B266" s="171"/>
      <c r="D266" s="145" t="s">
        <v>379</v>
      </c>
      <c r="E266" s="172" t="s">
        <v>3</v>
      </c>
      <c r="F266" s="173" t="s">
        <v>381</v>
      </c>
      <c r="H266" s="174">
        <v>52.28</v>
      </c>
      <c r="I266" s="175"/>
      <c r="L266" s="171"/>
      <c r="M266" s="176"/>
      <c r="N266" s="177"/>
      <c r="O266" s="177"/>
      <c r="P266" s="177"/>
      <c r="Q266" s="177"/>
      <c r="R266" s="177"/>
      <c r="S266" s="177"/>
      <c r="T266" s="178"/>
      <c r="AT266" s="172" t="s">
        <v>379</v>
      </c>
      <c r="AU266" s="172" t="s">
        <v>83</v>
      </c>
      <c r="AV266" s="14" t="s">
        <v>123</v>
      </c>
      <c r="AW266" s="14" t="s">
        <v>35</v>
      </c>
      <c r="AX266" s="14" t="s">
        <v>81</v>
      </c>
      <c r="AY266" s="172" t="s">
        <v>118</v>
      </c>
    </row>
    <row r="267" spans="1:65" s="2" customFormat="1" ht="16.5" customHeight="1">
      <c r="A267" s="32"/>
      <c r="B267" s="131"/>
      <c r="C267" s="132" t="s">
        <v>593</v>
      </c>
      <c r="D267" s="132" t="s">
        <v>119</v>
      </c>
      <c r="E267" s="133" t="s">
        <v>594</v>
      </c>
      <c r="F267" s="134" t="s">
        <v>595</v>
      </c>
      <c r="G267" s="135" t="s">
        <v>352</v>
      </c>
      <c r="H267" s="136">
        <v>54</v>
      </c>
      <c r="I267" s="137"/>
      <c r="J267" s="138">
        <f>ROUND(I267*H267,2)</f>
        <v>0</v>
      </c>
      <c r="K267" s="134" t="s">
        <v>316</v>
      </c>
      <c r="L267" s="33"/>
      <c r="M267" s="139" t="s">
        <v>3</v>
      </c>
      <c r="N267" s="140" t="s">
        <v>44</v>
      </c>
      <c r="O267" s="53"/>
      <c r="P267" s="141">
        <f>O267*H267</f>
        <v>0</v>
      </c>
      <c r="Q267" s="141">
        <v>1.9967999999999999</v>
      </c>
      <c r="R267" s="141">
        <f>Q267*H267</f>
        <v>107.82719999999999</v>
      </c>
      <c r="S267" s="141">
        <v>0</v>
      </c>
      <c r="T267" s="142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43" t="s">
        <v>123</v>
      </c>
      <c r="AT267" s="143" t="s">
        <v>119</v>
      </c>
      <c r="AU267" s="143" t="s">
        <v>83</v>
      </c>
      <c r="AY267" s="17" t="s">
        <v>118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81</v>
      </c>
      <c r="BK267" s="144">
        <f>ROUND(I267*H267,2)</f>
        <v>0</v>
      </c>
      <c r="BL267" s="17" t="s">
        <v>123</v>
      </c>
      <c r="BM267" s="143" t="s">
        <v>596</v>
      </c>
    </row>
    <row r="268" spans="1:65" s="2" customFormat="1" ht="11.25">
      <c r="A268" s="32"/>
      <c r="B268" s="33"/>
      <c r="C268" s="32"/>
      <c r="D268" s="145" t="s">
        <v>124</v>
      </c>
      <c r="E268" s="32"/>
      <c r="F268" s="146" t="s">
        <v>597</v>
      </c>
      <c r="G268" s="32"/>
      <c r="H268" s="32"/>
      <c r="I268" s="147"/>
      <c r="J268" s="32"/>
      <c r="K268" s="32"/>
      <c r="L268" s="33"/>
      <c r="M268" s="148"/>
      <c r="N268" s="149"/>
      <c r="O268" s="53"/>
      <c r="P268" s="53"/>
      <c r="Q268" s="53"/>
      <c r="R268" s="53"/>
      <c r="S268" s="53"/>
      <c r="T268" s="54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124</v>
      </c>
      <c r="AU268" s="17" t="s">
        <v>83</v>
      </c>
    </row>
    <row r="269" spans="1:65" s="2" customFormat="1" ht="11.25">
      <c r="A269" s="32"/>
      <c r="B269" s="33"/>
      <c r="C269" s="32"/>
      <c r="D269" s="161" t="s">
        <v>215</v>
      </c>
      <c r="E269" s="32"/>
      <c r="F269" s="162" t="s">
        <v>598</v>
      </c>
      <c r="G269" s="32"/>
      <c r="H269" s="32"/>
      <c r="I269" s="147"/>
      <c r="J269" s="32"/>
      <c r="K269" s="32"/>
      <c r="L269" s="33"/>
      <c r="M269" s="148"/>
      <c r="N269" s="149"/>
      <c r="O269" s="53"/>
      <c r="P269" s="53"/>
      <c r="Q269" s="53"/>
      <c r="R269" s="53"/>
      <c r="S269" s="53"/>
      <c r="T269" s="54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215</v>
      </c>
      <c r="AU269" s="17" t="s">
        <v>83</v>
      </c>
    </row>
    <row r="270" spans="1:65" s="2" customFormat="1" ht="48.75">
      <c r="A270" s="32"/>
      <c r="B270" s="33"/>
      <c r="C270" s="32"/>
      <c r="D270" s="145" t="s">
        <v>125</v>
      </c>
      <c r="E270" s="32"/>
      <c r="F270" s="150" t="s">
        <v>599</v>
      </c>
      <c r="G270" s="32"/>
      <c r="H270" s="32"/>
      <c r="I270" s="147"/>
      <c r="J270" s="32"/>
      <c r="K270" s="32"/>
      <c r="L270" s="33"/>
      <c r="M270" s="148"/>
      <c r="N270" s="149"/>
      <c r="O270" s="53"/>
      <c r="P270" s="53"/>
      <c r="Q270" s="53"/>
      <c r="R270" s="53"/>
      <c r="S270" s="53"/>
      <c r="T270" s="54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125</v>
      </c>
      <c r="AU270" s="17" t="s">
        <v>83</v>
      </c>
    </row>
    <row r="271" spans="1:65" s="2" customFormat="1" ht="16.5" customHeight="1">
      <c r="A271" s="32"/>
      <c r="B271" s="131"/>
      <c r="C271" s="132" t="s">
        <v>600</v>
      </c>
      <c r="D271" s="132" t="s">
        <v>119</v>
      </c>
      <c r="E271" s="133" t="s">
        <v>601</v>
      </c>
      <c r="F271" s="134" t="s">
        <v>602</v>
      </c>
      <c r="G271" s="135" t="s">
        <v>352</v>
      </c>
      <c r="H271" s="136">
        <v>527</v>
      </c>
      <c r="I271" s="137"/>
      <c r="J271" s="138">
        <f>ROUND(I271*H271,2)</f>
        <v>0</v>
      </c>
      <c r="K271" s="134" t="s">
        <v>316</v>
      </c>
      <c r="L271" s="33"/>
      <c r="M271" s="139" t="s">
        <v>3</v>
      </c>
      <c r="N271" s="140" t="s">
        <v>44</v>
      </c>
      <c r="O271" s="53"/>
      <c r="P271" s="141">
        <f>O271*H271</f>
        <v>0</v>
      </c>
      <c r="Q271" s="141">
        <v>2.052</v>
      </c>
      <c r="R271" s="141">
        <f>Q271*H271</f>
        <v>1081.404</v>
      </c>
      <c r="S271" s="141">
        <v>0</v>
      </c>
      <c r="T271" s="142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43" t="s">
        <v>123</v>
      </c>
      <c r="AT271" s="143" t="s">
        <v>119</v>
      </c>
      <c r="AU271" s="143" t="s">
        <v>83</v>
      </c>
      <c r="AY271" s="17" t="s">
        <v>118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81</v>
      </c>
      <c r="BK271" s="144">
        <f>ROUND(I271*H271,2)</f>
        <v>0</v>
      </c>
      <c r="BL271" s="17" t="s">
        <v>123</v>
      </c>
      <c r="BM271" s="143" t="s">
        <v>603</v>
      </c>
    </row>
    <row r="272" spans="1:65" s="2" customFormat="1" ht="11.25">
      <c r="A272" s="32"/>
      <c r="B272" s="33"/>
      <c r="C272" s="32"/>
      <c r="D272" s="145" t="s">
        <v>124</v>
      </c>
      <c r="E272" s="32"/>
      <c r="F272" s="146" t="s">
        <v>604</v>
      </c>
      <c r="G272" s="32"/>
      <c r="H272" s="32"/>
      <c r="I272" s="147"/>
      <c r="J272" s="32"/>
      <c r="K272" s="32"/>
      <c r="L272" s="33"/>
      <c r="M272" s="148"/>
      <c r="N272" s="149"/>
      <c r="O272" s="53"/>
      <c r="P272" s="53"/>
      <c r="Q272" s="53"/>
      <c r="R272" s="53"/>
      <c r="S272" s="53"/>
      <c r="T272" s="54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124</v>
      </c>
      <c r="AU272" s="17" t="s">
        <v>83</v>
      </c>
    </row>
    <row r="273" spans="1:65" s="2" customFormat="1" ht="11.25">
      <c r="A273" s="32"/>
      <c r="B273" s="33"/>
      <c r="C273" s="32"/>
      <c r="D273" s="161" t="s">
        <v>215</v>
      </c>
      <c r="E273" s="32"/>
      <c r="F273" s="162" t="s">
        <v>605</v>
      </c>
      <c r="G273" s="32"/>
      <c r="H273" s="32"/>
      <c r="I273" s="147"/>
      <c r="J273" s="32"/>
      <c r="K273" s="32"/>
      <c r="L273" s="33"/>
      <c r="M273" s="148"/>
      <c r="N273" s="149"/>
      <c r="O273" s="53"/>
      <c r="P273" s="53"/>
      <c r="Q273" s="53"/>
      <c r="R273" s="53"/>
      <c r="S273" s="53"/>
      <c r="T273" s="54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215</v>
      </c>
      <c r="AU273" s="17" t="s">
        <v>83</v>
      </c>
    </row>
    <row r="274" spans="1:65" s="2" customFormat="1" ht="19.5">
      <c r="A274" s="32"/>
      <c r="B274" s="33"/>
      <c r="C274" s="32"/>
      <c r="D274" s="145" t="s">
        <v>125</v>
      </c>
      <c r="E274" s="32"/>
      <c r="F274" s="150" t="s">
        <v>606</v>
      </c>
      <c r="G274" s="32"/>
      <c r="H274" s="32"/>
      <c r="I274" s="147"/>
      <c r="J274" s="32"/>
      <c r="K274" s="32"/>
      <c r="L274" s="33"/>
      <c r="M274" s="148"/>
      <c r="N274" s="149"/>
      <c r="O274" s="53"/>
      <c r="P274" s="53"/>
      <c r="Q274" s="53"/>
      <c r="R274" s="53"/>
      <c r="S274" s="53"/>
      <c r="T274" s="54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125</v>
      </c>
      <c r="AU274" s="17" t="s">
        <v>83</v>
      </c>
    </row>
    <row r="275" spans="1:65" s="13" customFormat="1" ht="11.25">
      <c r="B275" s="163"/>
      <c r="D275" s="145" t="s">
        <v>379</v>
      </c>
      <c r="E275" s="164" t="s">
        <v>3</v>
      </c>
      <c r="F275" s="165" t="s">
        <v>607</v>
      </c>
      <c r="H275" s="166">
        <v>527</v>
      </c>
      <c r="I275" s="167"/>
      <c r="L275" s="163"/>
      <c r="M275" s="168"/>
      <c r="N275" s="169"/>
      <c r="O275" s="169"/>
      <c r="P275" s="169"/>
      <c r="Q275" s="169"/>
      <c r="R275" s="169"/>
      <c r="S275" s="169"/>
      <c r="T275" s="170"/>
      <c r="AT275" s="164" t="s">
        <v>379</v>
      </c>
      <c r="AU275" s="164" t="s">
        <v>83</v>
      </c>
      <c r="AV275" s="13" t="s">
        <v>83</v>
      </c>
      <c r="AW275" s="13" t="s">
        <v>35</v>
      </c>
      <c r="AX275" s="13" t="s">
        <v>73</v>
      </c>
      <c r="AY275" s="164" t="s">
        <v>118</v>
      </c>
    </row>
    <row r="276" spans="1:65" s="14" customFormat="1" ht="11.25">
      <c r="B276" s="171"/>
      <c r="D276" s="145" t="s">
        <v>379</v>
      </c>
      <c r="E276" s="172" t="s">
        <v>3</v>
      </c>
      <c r="F276" s="173" t="s">
        <v>381</v>
      </c>
      <c r="H276" s="174">
        <v>527</v>
      </c>
      <c r="I276" s="175"/>
      <c r="L276" s="171"/>
      <c r="M276" s="176"/>
      <c r="N276" s="177"/>
      <c r="O276" s="177"/>
      <c r="P276" s="177"/>
      <c r="Q276" s="177"/>
      <c r="R276" s="177"/>
      <c r="S276" s="177"/>
      <c r="T276" s="178"/>
      <c r="AT276" s="172" t="s">
        <v>379</v>
      </c>
      <c r="AU276" s="172" t="s">
        <v>83</v>
      </c>
      <c r="AV276" s="14" t="s">
        <v>123</v>
      </c>
      <c r="AW276" s="14" t="s">
        <v>35</v>
      </c>
      <c r="AX276" s="14" t="s">
        <v>81</v>
      </c>
      <c r="AY276" s="172" t="s">
        <v>118</v>
      </c>
    </row>
    <row r="277" spans="1:65" s="2" customFormat="1" ht="16.5" customHeight="1">
      <c r="A277" s="32"/>
      <c r="B277" s="131"/>
      <c r="C277" s="132" t="s">
        <v>608</v>
      </c>
      <c r="D277" s="132" t="s">
        <v>119</v>
      </c>
      <c r="E277" s="133" t="s">
        <v>609</v>
      </c>
      <c r="F277" s="134" t="s">
        <v>610</v>
      </c>
      <c r="G277" s="135" t="s">
        <v>315</v>
      </c>
      <c r="H277" s="136">
        <v>122.5</v>
      </c>
      <c r="I277" s="137"/>
      <c r="J277" s="138">
        <f>ROUND(I277*H277,2)</f>
        <v>0</v>
      </c>
      <c r="K277" s="134" t="s">
        <v>316</v>
      </c>
      <c r="L277" s="33"/>
      <c r="M277" s="139" t="s">
        <v>3</v>
      </c>
      <c r="N277" s="140" t="s">
        <v>44</v>
      </c>
      <c r="O277" s="53"/>
      <c r="P277" s="141">
        <f>O277*H277</f>
        <v>0</v>
      </c>
      <c r="Q277" s="141">
        <v>0.51339999999999997</v>
      </c>
      <c r="R277" s="141">
        <f>Q277*H277</f>
        <v>62.891499999999994</v>
      </c>
      <c r="S277" s="141">
        <v>0</v>
      </c>
      <c r="T277" s="142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43" t="s">
        <v>123</v>
      </c>
      <c r="AT277" s="143" t="s">
        <v>119</v>
      </c>
      <c r="AU277" s="143" t="s">
        <v>83</v>
      </c>
      <c r="AY277" s="17" t="s">
        <v>118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81</v>
      </c>
      <c r="BK277" s="144">
        <f>ROUND(I277*H277,2)</f>
        <v>0</v>
      </c>
      <c r="BL277" s="17" t="s">
        <v>123</v>
      </c>
      <c r="BM277" s="143" t="s">
        <v>611</v>
      </c>
    </row>
    <row r="278" spans="1:65" s="2" customFormat="1" ht="19.5">
      <c r="A278" s="32"/>
      <c r="B278" s="33"/>
      <c r="C278" s="32"/>
      <c r="D278" s="145" t="s">
        <v>124</v>
      </c>
      <c r="E278" s="32"/>
      <c r="F278" s="146" t="s">
        <v>612</v>
      </c>
      <c r="G278" s="32"/>
      <c r="H278" s="32"/>
      <c r="I278" s="147"/>
      <c r="J278" s="32"/>
      <c r="K278" s="32"/>
      <c r="L278" s="33"/>
      <c r="M278" s="148"/>
      <c r="N278" s="149"/>
      <c r="O278" s="53"/>
      <c r="P278" s="53"/>
      <c r="Q278" s="53"/>
      <c r="R278" s="53"/>
      <c r="S278" s="53"/>
      <c r="T278" s="54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124</v>
      </c>
      <c r="AU278" s="17" t="s">
        <v>83</v>
      </c>
    </row>
    <row r="279" spans="1:65" s="2" customFormat="1" ht="11.25">
      <c r="A279" s="32"/>
      <c r="B279" s="33"/>
      <c r="C279" s="32"/>
      <c r="D279" s="161" t="s">
        <v>215</v>
      </c>
      <c r="E279" s="32"/>
      <c r="F279" s="162" t="s">
        <v>613</v>
      </c>
      <c r="G279" s="32"/>
      <c r="H279" s="32"/>
      <c r="I279" s="147"/>
      <c r="J279" s="32"/>
      <c r="K279" s="32"/>
      <c r="L279" s="33"/>
      <c r="M279" s="148"/>
      <c r="N279" s="149"/>
      <c r="O279" s="53"/>
      <c r="P279" s="53"/>
      <c r="Q279" s="53"/>
      <c r="R279" s="53"/>
      <c r="S279" s="53"/>
      <c r="T279" s="54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7" t="s">
        <v>215</v>
      </c>
      <c r="AU279" s="17" t="s">
        <v>83</v>
      </c>
    </row>
    <row r="280" spans="1:65" s="2" customFormat="1" ht="39">
      <c r="A280" s="32"/>
      <c r="B280" s="33"/>
      <c r="C280" s="32"/>
      <c r="D280" s="145" t="s">
        <v>125</v>
      </c>
      <c r="E280" s="32"/>
      <c r="F280" s="150" t="s">
        <v>614</v>
      </c>
      <c r="G280" s="32"/>
      <c r="H280" s="32"/>
      <c r="I280" s="147"/>
      <c r="J280" s="32"/>
      <c r="K280" s="32"/>
      <c r="L280" s="33"/>
      <c r="M280" s="148"/>
      <c r="N280" s="149"/>
      <c r="O280" s="53"/>
      <c r="P280" s="53"/>
      <c r="Q280" s="53"/>
      <c r="R280" s="53"/>
      <c r="S280" s="53"/>
      <c r="T280" s="54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125</v>
      </c>
      <c r="AU280" s="17" t="s">
        <v>83</v>
      </c>
    </row>
    <row r="281" spans="1:65" s="13" customFormat="1" ht="11.25">
      <c r="B281" s="163"/>
      <c r="D281" s="145" t="s">
        <v>379</v>
      </c>
      <c r="E281" s="164" t="s">
        <v>3</v>
      </c>
      <c r="F281" s="165" t="s">
        <v>561</v>
      </c>
      <c r="H281" s="166">
        <v>122.5</v>
      </c>
      <c r="I281" s="167"/>
      <c r="L281" s="163"/>
      <c r="M281" s="168"/>
      <c r="N281" s="169"/>
      <c r="O281" s="169"/>
      <c r="P281" s="169"/>
      <c r="Q281" s="169"/>
      <c r="R281" s="169"/>
      <c r="S281" s="169"/>
      <c r="T281" s="170"/>
      <c r="AT281" s="164" t="s">
        <v>379</v>
      </c>
      <c r="AU281" s="164" t="s">
        <v>83</v>
      </c>
      <c r="AV281" s="13" t="s">
        <v>83</v>
      </c>
      <c r="AW281" s="13" t="s">
        <v>35</v>
      </c>
      <c r="AX281" s="13" t="s">
        <v>73</v>
      </c>
      <c r="AY281" s="164" t="s">
        <v>118</v>
      </c>
    </row>
    <row r="282" spans="1:65" s="14" customFormat="1" ht="11.25">
      <c r="B282" s="171"/>
      <c r="D282" s="145" t="s">
        <v>379</v>
      </c>
      <c r="E282" s="172" t="s">
        <v>3</v>
      </c>
      <c r="F282" s="173" t="s">
        <v>381</v>
      </c>
      <c r="H282" s="174">
        <v>122.5</v>
      </c>
      <c r="I282" s="175"/>
      <c r="L282" s="171"/>
      <c r="M282" s="176"/>
      <c r="N282" s="177"/>
      <c r="O282" s="177"/>
      <c r="P282" s="177"/>
      <c r="Q282" s="177"/>
      <c r="R282" s="177"/>
      <c r="S282" s="177"/>
      <c r="T282" s="178"/>
      <c r="AT282" s="172" t="s">
        <v>379</v>
      </c>
      <c r="AU282" s="172" t="s">
        <v>83</v>
      </c>
      <c r="AV282" s="14" t="s">
        <v>123</v>
      </c>
      <c r="AW282" s="14" t="s">
        <v>35</v>
      </c>
      <c r="AX282" s="14" t="s">
        <v>81</v>
      </c>
      <c r="AY282" s="172" t="s">
        <v>118</v>
      </c>
    </row>
    <row r="283" spans="1:65" s="2" customFormat="1" ht="16.5" customHeight="1">
      <c r="A283" s="32"/>
      <c r="B283" s="131"/>
      <c r="C283" s="132" t="s">
        <v>615</v>
      </c>
      <c r="D283" s="132" t="s">
        <v>119</v>
      </c>
      <c r="E283" s="133" t="s">
        <v>616</v>
      </c>
      <c r="F283" s="134" t="s">
        <v>617</v>
      </c>
      <c r="G283" s="135" t="s">
        <v>315</v>
      </c>
      <c r="H283" s="136">
        <v>133.56</v>
      </c>
      <c r="I283" s="137"/>
      <c r="J283" s="138">
        <f>ROUND(I283*H283,2)</f>
        <v>0</v>
      </c>
      <c r="K283" s="134" t="s">
        <v>316</v>
      </c>
      <c r="L283" s="33"/>
      <c r="M283" s="139" t="s">
        <v>3</v>
      </c>
      <c r="N283" s="140" t="s">
        <v>44</v>
      </c>
      <c r="O283" s="53"/>
      <c r="P283" s="141">
        <f>O283*H283</f>
        <v>0</v>
      </c>
      <c r="Q283" s="141">
        <v>0.60104999999999997</v>
      </c>
      <c r="R283" s="141">
        <f>Q283*H283</f>
        <v>80.276237999999992</v>
      </c>
      <c r="S283" s="141">
        <v>0</v>
      </c>
      <c r="T283" s="142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43" t="s">
        <v>123</v>
      </c>
      <c r="AT283" s="143" t="s">
        <v>119</v>
      </c>
      <c r="AU283" s="143" t="s">
        <v>83</v>
      </c>
      <c r="AY283" s="17" t="s">
        <v>118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81</v>
      </c>
      <c r="BK283" s="144">
        <f>ROUND(I283*H283,2)</f>
        <v>0</v>
      </c>
      <c r="BL283" s="17" t="s">
        <v>123</v>
      </c>
      <c r="BM283" s="143" t="s">
        <v>618</v>
      </c>
    </row>
    <row r="284" spans="1:65" s="2" customFormat="1" ht="19.5">
      <c r="A284" s="32"/>
      <c r="B284" s="33"/>
      <c r="C284" s="32"/>
      <c r="D284" s="145" t="s">
        <v>124</v>
      </c>
      <c r="E284" s="32"/>
      <c r="F284" s="146" t="s">
        <v>619</v>
      </c>
      <c r="G284" s="32"/>
      <c r="H284" s="32"/>
      <c r="I284" s="147"/>
      <c r="J284" s="32"/>
      <c r="K284" s="32"/>
      <c r="L284" s="33"/>
      <c r="M284" s="148"/>
      <c r="N284" s="149"/>
      <c r="O284" s="53"/>
      <c r="P284" s="53"/>
      <c r="Q284" s="53"/>
      <c r="R284" s="53"/>
      <c r="S284" s="53"/>
      <c r="T284" s="54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124</v>
      </c>
      <c r="AU284" s="17" t="s">
        <v>83</v>
      </c>
    </row>
    <row r="285" spans="1:65" s="2" customFormat="1" ht="11.25">
      <c r="A285" s="32"/>
      <c r="B285" s="33"/>
      <c r="C285" s="32"/>
      <c r="D285" s="161" t="s">
        <v>215</v>
      </c>
      <c r="E285" s="32"/>
      <c r="F285" s="162" t="s">
        <v>620</v>
      </c>
      <c r="G285" s="32"/>
      <c r="H285" s="32"/>
      <c r="I285" s="147"/>
      <c r="J285" s="32"/>
      <c r="K285" s="32"/>
      <c r="L285" s="33"/>
      <c r="M285" s="148"/>
      <c r="N285" s="149"/>
      <c r="O285" s="53"/>
      <c r="P285" s="53"/>
      <c r="Q285" s="53"/>
      <c r="R285" s="53"/>
      <c r="S285" s="53"/>
      <c r="T285" s="54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7" t="s">
        <v>215</v>
      </c>
      <c r="AU285" s="17" t="s">
        <v>83</v>
      </c>
    </row>
    <row r="286" spans="1:65" s="2" customFormat="1" ht="19.5">
      <c r="A286" s="32"/>
      <c r="B286" s="33"/>
      <c r="C286" s="32"/>
      <c r="D286" s="145" t="s">
        <v>125</v>
      </c>
      <c r="E286" s="32"/>
      <c r="F286" s="150" t="s">
        <v>621</v>
      </c>
      <c r="G286" s="32"/>
      <c r="H286" s="32"/>
      <c r="I286" s="147"/>
      <c r="J286" s="32"/>
      <c r="K286" s="32"/>
      <c r="L286" s="33"/>
      <c r="M286" s="148"/>
      <c r="N286" s="149"/>
      <c r="O286" s="53"/>
      <c r="P286" s="53"/>
      <c r="Q286" s="53"/>
      <c r="R286" s="53"/>
      <c r="S286" s="53"/>
      <c r="T286" s="54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125</v>
      </c>
      <c r="AU286" s="17" t="s">
        <v>83</v>
      </c>
    </row>
    <row r="287" spans="1:65" s="13" customFormat="1" ht="11.25">
      <c r="B287" s="163"/>
      <c r="D287" s="145" t="s">
        <v>379</v>
      </c>
      <c r="E287" s="164" t="s">
        <v>3</v>
      </c>
      <c r="F287" s="165" t="s">
        <v>622</v>
      </c>
      <c r="H287" s="166">
        <v>133.56</v>
      </c>
      <c r="I287" s="167"/>
      <c r="L287" s="163"/>
      <c r="M287" s="168"/>
      <c r="N287" s="169"/>
      <c r="O287" s="169"/>
      <c r="P287" s="169"/>
      <c r="Q287" s="169"/>
      <c r="R287" s="169"/>
      <c r="S287" s="169"/>
      <c r="T287" s="170"/>
      <c r="AT287" s="164" t="s">
        <v>379</v>
      </c>
      <c r="AU287" s="164" t="s">
        <v>83</v>
      </c>
      <c r="AV287" s="13" t="s">
        <v>83</v>
      </c>
      <c r="AW287" s="13" t="s">
        <v>35</v>
      </c>
      <c r="AX287" s="13" t="s">
        <v>81</v>
      </c>
      <c r="AY287" s="164" t="s">
        <v>118</v>
      </c>
    </row>
    <row r="288" spans="1:65" s="2" customFormat="1" ht="16.5" customHeight="1">
      <c r="A288" s="32"/>
      <c r="B288" s="131"/>
      <c r="C288" s="132" t="s">
        <v>623</v>
      </c>
      <c r="D288" s="132" t="s">
        <v>119</v>
      </c>
      <c r="E288" s="133" t="s">
        <v>624</v>
      </c>
      <c r="F288" s="134" t="s">
        <v>625</v>
      </c>
      <c r="G288" s="135" t="s">
        <v>515</v>
      </c>
      <c r="H288" s="136">
        <v>50</v>
      </c>
      <c r="I288" s="137"/>
      <c r="J288" s="138">
        <f>ROUND(I288*H288,2)</f>
        <v>0</v>
      </c>
      <c r="K288" s="134" t="s">
        <v>316</v>
      </c>
      <c r="L288" s="33"/>
      <c r="M288" s="139" t="s">
        <v>3</v>
      </c>
      <c r="N288" s="140" t="s">
        <v>44</v>
      </c>
      <c r="O288" s="53"/>
      <c r="P288" s="141">
        <f>O288*H288</f>
        <v>0</v>
      </c>
      <c r="Q288" s="141">
        <v>2.912E-2</v>
      </c>
      <c r="R288" s="141">
        <f>Q288*H288</f>
        <v>1.456</v>
      </c>
      <c r="S288" s="141">
        <v>0</v>
      </c>
      <c r="T288" s="142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43" t="s">
        <v>123</v>
      </c>
      <c r="AT288" s="143" t="s">
        <v>119</v>
      </c>
      <c r="AU288" s="143" t="s">
        <v>83</v>
      </c>
      <c r="AY288" s="17" t="s">
        <v>118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81</v>
      </c>
      <c r="BK288" s="144">
        <f>ROUND(I288*H288,2)</f>
        <v>0</v>
      </c>
      <c r="BL288" s="17" t="s">
        <v>123</v>
      </c>
      <c r="BM288" s="143" t="s">
        <v>626</v>
      </c>
    </row>
    <row r="289" spans="1:65" s="2" customFormat="1" ht="19.5">
      <c r="A289" s="32"/>
      <c r="B289" s="33"/>
      <c r="C289" s="32"/>
      <c r="D289" s="145" t="s">
        <v>124</v>
      </c>
      <c r="E289" s="32"/>
      <c r="F289" s="146" t="s">
        <v>627</v>
      </c>
      <c r="G289" s="32"/>
      <c r="H289" s="32"/>
      <c r="I289" s="147"/>
      <c r="J289" s="32"/>
      <c r="K289" s="32"/>
      <c r="L289" s="33"/>
      <c r="M289" s="148"/>
      <c r="N289" s="149"/>
      <c r="O289" s="53"/>
      <c r="P289" s="53"/>
      <c r="Q289" s="53"/>
      <c r="R289" s="53"/>
      <c r="S289" s="53"/>
      <c r="T289" s="54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7" t="s">
        <v>124</v>
      </c>
      <c r="AU289" s="17" t="s">
        <v>83</v>
      </c>
    </row>
    <row r="290" spans="1:65" s="2" customFormat="1" ht="11.25">
      <c r="A290" s="32"/>
      <c r="B290" s="33"/>
      <c r="C290" s="32"/>
      <c r="D290" s="161" t="s">
        <v>215</v>
      </c>
      <c r="E290" s="32"/>
      <c r="F290" s="162" t="s">
        <v>628</v>
      </c>
      <c r="G290" s="32"/>
      <c r="H290" s="32"/>
      <c r="I290" s="147"/>
      <c r="J290" s="32"/>
      <c r="K290" s="32"/>
      <c r="L290" s="33"/>
      <c r="M290" s="148"/>
      <c r="N290" s="149"/>
      <c r="O290" s="53"/>
      <c r="P290" s="53"/>
      <c r="Q290" s="53"/>
      <c r="R290" s="53"/>
      <c r="S290" s="53"/>
      <c r="T290" s="54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7" t="s">
        <v>215</v>
      </c>
      <c r="AU290" s="17" t="s">
        <v>83</v>
      </c>
    </row>
    <row r="291" spans="1:65" s="2" customFormat="1" ht="48.75">
      <c r="A291" s="32"/>
      <c r="B291" s="33"/>
      <c r="C291" s="32"/>
      <c r="D291" s="145" t="s">
        <v>125</v>
      </c>
      <c r="E291" s="32"/>
      <c r="F291" s="150" t="s">
        <v>629</v>
      </c>
      <c r="G291" s="32"/>
      <c r="H291" s="32"/>
      <c r="I291" s="147"/>
      <c r="J291" s="32"/>
      <c r="K291" s="32"/>
      <c r="L291" s="33"/>
      <c r="M291" s="148"/>
      <c r="N291" s="149"/>
      <c r="O291" s="53"/>
      <c r="P291" s="53"/>
      <c r="Q291" s="53"/>
      <c r="R291" s="53"/>
      <c r="S291" s="53"/>
      <c r="T291" s="54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125</v>
      </c>
      <c r="AU291" s="17" t="s">
        <v>83</v>
      </c>
    </row>
    <row r="292" spans="1:65" s="2" customFormat="1" ht="16.5" customHeight="1">
      <c r="A292" s="32"/>
      <c r="B292" s="131"/>
      <c r="C292" s="179" t="s">
        <v>630</v>
      </c>
      <c r="D292" s="179" t="s">
        <v>431</v>
      </c>
      <c r="E292" s="180" t="s">
        <v>631</v>
      </c>
      <c r="F292" s="181" t="s">
        <v>632</v>
      </c>
      <c r="G292" s="182" t="s">
        <v>315</v>
      </c>
      <c r="H292" s="183">
        <v>35.534999999999997</v>
      </c>
      <c r="I292" s="184"/>
      <c r="J292" s="185">
        <f>ROUND(I292*H292,2)</f>
        <v>0</v>
      </c>
      <c r="K292" s="181" t="s">
        <v>316</v>
      </c>
      <c r="L292" s="186"/>
      <c r="M292" s="187" t="s">
        <v>3</v>
      </c>
      <c r="N292" s="188" t="s">
        <v>44</v>
      </c>
      <c r="O292" s="53"/>
      <c r="P292" s="141">
        <f>O292*H292</f>
        <v>0</v>
      </c>
      <c r="Q292" s="141">
        <v>2.0000000000000001E-4</v>
      </c>
      <c r="R292" s="141">
        <f>Q292*H292</f>
        <v>7.1069999999999996E-3</v>
      </c>
      <c r="S292" s="141">
        <v>0</v>
      </c>
      <c r="T292" s="142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43" t="s">
        <v>137</v>
      </c>
      <c r="AT292" s="143" t="s">
        <v>431</v>
      </c>
      <c r="AU292" s="143" t="s">
        <v>83</v>
      </c>
      <c r="AY292" s="17" t="s">
        <v>118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81</v>
      </c>
      <c r="BK292" s="144">
        <f>ROUND(I292*H292,2)</f>
        <v>0</v>
      </c>
      <c r="BL292" s="17" t="s">
        <v>123</v>
      </c>
      <c r="BM292" s="143" t="s">
        <v>633</v>
      </c>
    </row>
    <row r="293" spans="1:65" s="2" customFormat="1" ht="11.25">
      <c r="A293" s="32"/>
      <c r="B293" s="33"/>
      <c r="C293" s="32"/>
      <c r="D293" s="145" t="s">
        <v>124</v>
      </c>
      <c r="E293" s="32"/>
      <c r="F293" s="146" t="s">
        <v>634</v>
      </c>
      <c r="G293" s="32"/>
      <c r="H293" s="32"/>
      <c r="I293" s="147"/>
      <c r="J293" s="32"/>
      <c r="K293" s="32"/>
      <c r="L293" s="33"/>
      <c r="M293" s="148"/>
      <c r="N293" s="149"/>
      <c r="O293" s="53"/>
      <c r="P293" s="53"/>
      <c r="Q293" s="53"/>
      <c r="R293" s="53"/>
      <c r="S293" s="53"/>
      <c r="T293" s="54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7" t="s">
        <v>124</v>
      </c>
      <c r="AU293" s="17" t="s">
        <v>83</v>
      </c>
    </row>
    <row r="294" spans="1:65" s="2" customFormat="1" ht="39">
      <c r="A294" s="32"/>
      <c r="B294" s="33"/>
      <c r="C294" s="32"/>
      <c r="D294" s="145" t="s">
        <v>125</v>
      </c>
      <c r="E294" s="32"/>
      <c r="F294" s="150" t="s">
        <v>635</v>
      </c>
      <c r="G294" s="32"/>
      <c r="H294" s="32"/>
      <c r="I294" s="147"/>
      <c r="J294" s="32"/>
      <c r="K294" s="32"/>
      <c r="L294" s="33"/>
      <c r="M294" s="148"/>
      <c r="N294" s="149"/>
      <c r="O294" s="53"/>
      <c r="P294" s="53"/>
      <c r="Q294" s="53"/>
      <c r="R294" s="53"/>
      <c r="S294" s="53"/>
      <c r="T294" s="54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7" t="s">
        <v>125</v>
      </c>
      <c r="AU294" s="17" t="s">
        <v>83</v>
      </c>
    </row>
    <row r="295" spans="1:65" s="13" customFormat="1" ht="11.25">
      <c r="B295" s="163"/>
      <c r="D295" s="145" t="s">
        <v>379</v>
      </c>
      <c r="E295" s="164" t="s">
        <v>3</v>
      </c>
      <c r="F295" s="165" t="s">
        <v>636</v>
      </c>
      <c r="H295" s="166">
        <v>35.534999999999997</v>
      </c>
      <c r="I295" s="167"/>
      <c r="L295" s="163"/>
      <c r="M295" s="168"/>
      <c r="N295" s="169"/>
      <c r="O295" s="169"/>
      <c r="P295" s="169"/>
      <c r="Q295" s="169"/>
      <c r="R295" s="169"/>
      <c r="S295" s="169"/>
      <c r="T295" s="170"/>
      <c r="AT295" s="164" t="s">
        <v>379</v>
      </c>
      <c r="AU295" s="164" t="s">
        <v>83</v>
      </c>
      <c r="AV295" s="13" t="s">
        <v>83</v>
      </c>
      <c r="AW295" s="13" t="s">
        <v>35</v>
      </c>
      <c r="AX295" s="13" t="s">
        <v>73</v>
      </c>
      <c r="AY295" s="164" t="s">
        <v>118</v>
      </c>
    </row>
    <row r="296" spans="1:65" s="14" customFormat="1" ht="11.25">
      <c r="B296" s="171"/>
      <c r="D296" s="145" t="s">
        <v>379</v>
      </c>
      <c r="E296" s="172" t="s">
        <v>3</v>
      </c>
      <c r="F296" s="173" t="s">
        <v>381</v>
      </c>
      <c r="H296" s="174">
        <v>35.534999999999997</v>
      </c>
      <c r="I296" s="175"/>
      <c r="L296" s="171"/>
      <c r="M296" s="176"/>
      <c r="N296" s="177"/>
      <c r="O296" s="177"/>
      <c r="P296" s="177"/>
      <c r="Q296" s="177"/>
      <c r="R296" s="177"/>
      <c r="S296" s="177"/>
      <c r="T296" s="178"/>
      <c r="AT296" s="172" t="s">
        <v>379</v>
      </c>
      <c r="AU296" s="172" t="s">
        <v>83</v>
      </c>
      <c r="AV296" s="14" t="s">
        <v>123</v>
      </c>
      <c r="AW296" s="14" t="s">
        <v>35</v>
      </c>
      <c r="AX296" s="14" t="s">
        <v>81</v>
      </c>
      <c r="AY296" s="172" t="s">
        <v>118</v>
      </c>
    </row>
    <row r="297" spans="1:65" s="11" customFormat="1" ht="22.9" customHeight="1">
      <c r="B297" s="120"/>
      <c r="D297" s="121" t="s">
        <v>72</v>
      </c>
      <c r="E297" s="159" t="s">
        <v>637</v>
      </c>
      <c r="F297" s="159" t="s">
        <v>638</v>
      </c>
      <c r="I297" s="123"/>
      <c r="J297" s="160">
        <f>BK297</f>
        <v>0</v>
      </c>
      <c r="L297" s="120"/>
      <c r="M297" s="125"/>
      <c r="N297" s="126"/>
      <c r="O297" s="126"/>
      <c r="P297" s="127">
        <f>SUM(P298:P305)</f>
        <v>0</v>
      </c>
      <c r="Q297" s="126"/>
      <c r="R297" s="127">
        <f>SUM(R298:R305)</f>
        <v>0</v>
      </c>
      <c r="S297" s="126"/>
      <c r="T297" s="128">
        <f>SUM(T298:T305)</f>
        <v>0</v>
      </c>
      <c r="AR297" s="121" t="s">
        <v>81</v>
      </c>
      <c r="AT297" s="129" t="s">
        <v>72</v>
      </c>
      <c r="AU297" s="129" t="s">
        <v>81</v>
      </c>
      <c r="AY297" s="121" t="s">
        <v>118</v>
      </c>
      <c r="BK297" s="130">
        <f>SUM(BK298:BK305)</f>
        <v>0</v>
      </c>
    </row>
    <row r="298" spans="1:65" s="2" customFormat="1" ht="21.75" customHeight="1">
      <c r="A298" s="32"/>
      <c r="B298" s="131"/>
      <c r="C298" s="132" t="s">
        <v>639</v>
      </c>
      <c r="D298" s="132" t="s">
        <v>119</v>
      </c>
      <c r="E298" s="133" t="s">
        <v>640</v>
      </c>
      <c r="F298" s="134" t="s">
        <v>641</v>
      </c>
      <c r="G298" s="135" t="s">
        <v>642</v>
      </c>
      <c r="H298" s="136">
        <v>115.5</v>
      </c>
      <c r="I298" s="137"/>
      <c r="J298" s="138">
        <f>ROUND(I298*H298,2)</f>
        <v>0</v>
      </c>
      <c r="K298" s="134" t="s">
        <v>316</v>
      </c>
      <c r="L298" s="33"/>
      <c r="M298" s="139" t="s">
        <v>3</v>
      </c>
      <c r="N298" s="140" t="s">
        <v>44</v>
      </c>
      <c r="O298" s="53"/>
      <c r="P298" s="141">
        <f>O298*H298</f>
        <v>0</v>
      </c>
      <c r="Q298" s="141">
        <v>0</v>
      </c>
      <c r="R298" s="141">
        <f>Q298*H298</f>
        <v>0</v>
      </c>
      <c r="S298" s="141">
        <v>0</v>
      </c>
      <c r="T298" s="142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43" t="s">
        <v>123</v>
      </c>
      <c r="AT298" s="143" t="s">
        <v>119</v>
      </c>
      <c r="AU298" s="143" t="s">
        <v>83</v>
      </c>
      <c r="AY298" s="17" t="s">
        <v>118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7" t="s">
        <v>81</v>
      </c>
      <c r="BK298" s="144">
        <f>ROUND(I298*H298,2)</f>
        <v>0</v>
      </c>
      <c r="BL298" s="17" t="s">
        <v>123</v>
      </c>
      <c r="BM298" s="143" t="s">
        <v>643</v>
      </c>
    </row>
    <row r="299" spans="1:65" s="2" customFormat="1" ht="11.25">
      <c r="A299" s="32"/>
      <c r="B299" s="33"/>
      <c r="C299" s="32"/>
      <c r="D299" s="145" t="s">
        <v>124</v>
      </c>
      <c r="E299" s="32"/>
      <c r="F299" s="146" t="s">
        <v>644</v>
      </c>
      <c r="G299" s="32"/>
      <c r="H299" s="32"/>
      <c r="I299" s="147"/>
      <c r="J299" s="32"/>
      <c r="K299" s="32"/>
      <c r="L299" s="33"/>
      <c r="M299" s="148"/>
      <c r="N299" s="149"/>
      <c r="O299" s="53"/>
      <c r="P299" s="53"/>
      <c r="Q299" s="53"/>
      <c r="R299" s="53"/>
      <c r="S299" s="53"/>
      <c r="T299" s="54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124</v>
      </c>
      <c r="AU299" s="17" t="s">
        <v>83</v>
      </c>
    </row>
    <row r="300" spans="1:65" s="2" customFormat="1" ht="11.25">
      <c r="A300" s="32"/>
      <c r="B300" s="33"/>
      <c r="C300" s="32"/>
      <c r="D300" s="161" t="s">
        <v>215</v>
      </c>
      <c r="E300" s="32"/>
      <c r="F300" s="162" t="s">
        <v>645</v>
      </c>
      <c r="G300" s="32"/>
      <c r="H300" s="32"/>
      <c r="I300" s="147"/>
      <c r="J300" s="32"/>
      <c r="K300" s="32"/>
      <c r="L300" s="33"/>
      <c r="M300" s="148"/>
      <c r="N300" s="149"/>
      <c r="O300" s="53"/>
      <c r="P300" s="53"/>
      <c r="Q300" s="53"/>
      <c r="R300" s="53"/>
      <c r="S300" s="53"/>
      <c r="T300" s="54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T300" s="17" t="s">
        <v>215</v>
      </c>
      <c r="AU300" s="17" t="s">
        <v>83</v>
      </c>
    </row>
    <row r="301" spans="1:65" s="2" customFormat="1" ht="58.5">
      <c r="A301" s="32"/>
      <c r="B301" s="33"/>
      <c r="C301" s="32"/>
      <c r="D301" s="145" t="s">
        <v>125</v>
      </c>
      <c r="E301" s="32"/>
      <c r="F301" s="150" t="s">
        <v>646</v>
      </c>
      <c r="G301" s="32"/>
      <c r="H301" s="32"/>
      <c r="I301" s="147"/>
      <c r="J301" s="32"/>
      <c r="K301" s="32"/>
      <c r="L301" s="33"/>
      <c r="M301" s="148"/>
      <c r="N301" s="149"/>
      <c r="O301" s="53"/>
      <c r="P301" s="53"/>
      <c r="Q301" s="53"/>
      <c r="R301" s="53"/>
      <c r="S301" s="53"/>
      <c r="T301" s="54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125</v>
      </c>
      <c r="AU301" s="17" t="s">
        <v>83</v>
      </c>
    </row>
    <row r="302" spans="1:65" s="13" customFormat="1" ht="11.25">
      <c r="B302" s="163"/>
      <c r="D302" s="145" t="s">
        <v>379</v>
      </c>
      <c r="E302" s="164" t="s">
        <v>3</v>
      </c>
      <c r="F302" s="165" t="s">
        <v>647</v>
      </c>
      <c r="H302" s="166">
        <v>16.5</v>
      </c>
      <c r="I302" s="167"/>
      <c r="L302" s="163"/>
      <c r="M302" s="168"/>
      <c r="N302" s="169"/>
      <c r="O302" s="169"/>
      <c r="P302" s="169"/>
      <c r="Q302" s="169"/>
      <c r="R302" s="169"/>
      <c r="S302" s="169"/>
      <c r="T302" s="170"/>
      <c r="AT302" s="164" t="s">
        <v>379</v>
      </c>
      <c r="AU302" s="164" t="s">
        <v>83</v>
      </c>
      <c r="AV302" s="13" t="s">
        <v>83</v>
      </c>
      <c r="AW302" s="13" t="s">
        <v>35</v>
      </c>
      <c r="AX302" s="13" t="s">
        <v>73</v>
      </c>
      <c r="AY302" s="164" t="s">
        <v>118</v>
      </c>
    </row>
    <row r="303" spans="1:65" s="13" customFormat="1" ht="11.25">
      <c r="B303" s="163"/>
      <c r="D303" s="145" t="s">
        <v>379</v>
      </c>
      <c r="E303" s="164" t="s">
        <v>3</v>
      </c>
      <c r="F303" s="165" t="s">
        <v>648</v>
      </c>
      <c r="H303" s="166">
        <v>6</v>
      </c>
      <c r="I303" s="167"/>
      <c r="L303" s="163"/>
      <c r="M303" s="168"/>
      <c r="N303" s="169"/>
      <c r="O303" s="169"/>
      <c r="P303" s="169"/>
      <c r="Q303" s="169"/>
      <c r="R303" s="169"/>
      <c r="S303" s="169"/>
      <c r="T303" s="170"/>
      <c r="AT303" s="164" t="s">
        <v>379</v>
      </c>
      <c r="AU303" s="164" t="s">
        <v>83</v>
      </c>
      <c r="AV303" s="13" t="s">
        <v>83</v>
      </c>
      <c r="AW303" s="13" t="s">
        <v>35</v>
      </c>
      <c r="AX303" s="13" t="s">
        <v>73</v>
      </c>
      <c r="AY303" s="164" t="s">
        <v>118</v>
      </c>
    </row>
    <row r="304" spans="1:65" s="13" customFormat="1" ht="11.25">
      <c r="B304" s="163"/>
      <c r="D304" s="145" t="s">
        <v>379</v>
      </c>
      <c r="E304" s="164" t="s">
        <v>3</v>
      </c>
      <c r="F304" s="165" t="s">
        <v>649</v>
      </c>
      <c r="H304" s="166">
        <v>93</v>
      </c>
      <c r="I304" s="167"/>
      <c r="L304" s="163"/>
      <c r="M304" s="168"/>
      <c r="N304" s="169"/>
      <c r="O304" s="169"/>
      <c r="P304" s="169"/>
      <c r="Q304" s="169"/>
      <c r="R304" s="169"/>
      <c r="S304" s="169"/>
      <c r="T304" s="170"/>
      <c r="AT304" s="164" t="s">
        <v>379</v>
      </c>
      <c r="AU304" s="164" t="s">
        <v>83</v>
      </c>
      <c r="AV304" s="13" t="s">
        <v>83</v>
      </c>
      <c r="AW304" s="13" t="s">
        <v>35</v>
      </c>
      <c r="AX304" s="13" t="s">
        <v>73</v>
      </c>
      <c r="AY304" s="164" t="s">
        <v>118</v>
      </c>
    </row>
    <row r="305" spans="1:65" s="14" customFormat="1" ht="11.25">
      <c r="B305" s="171"/>
      <c r="D305" s="145" t="s">
        <v>379</v>
      </c>
      <c r="E305" s="172" t="s">
        <v>3</v>
      </c>
      <c r="F305" s="173" t="s">
        <v>381</v>
      </c>
      <c r="H305" s="174">
        <v>115.5</v>
      </c>
      <c r="I305" s="175"/>
      <c r="L305" s="171"/>
      <c r="M305" s="176"/>
      <c r="N305" s="177"/>
      <c r="O305" s="177"/>
      <c r="P305" s="177"/>
      <c r="Q305" s="177"/>
      <c r="R305" s="177"/>
      <c r="S305" s="177"/>
      <c r="T305" s="178"/>
      <c r="AT305" s="172" t="s">
        <v>379</v>
      </c>
      <c r="AU305" s="172" t="s">
        <v>83</v>
      </c>
      <c r="AV305" s="14" t="s">
        <v>123</v>
      </c>
      <c r="AW305" s="14" t="s">
        <v>35</v>
      </c>
      <c r="AX305" s="14" t="s">
        <v>81</v>
      </c>
      <c r="AY305" s="172" t="s">
        <v>118</v>
      </c>
    </row>
    <row r="306" spans="1:65" s="11" customFormat="1" ht="22.9" customHeight="1">
      <c r="B306" s="120"/>
      <c r="D306" s="121" t="s">
        <v>72</v>
      </c>
      <c r="E306" s="159" t="s">
        <v>650</v>
      </c>
      <c r="F306" s="159" t="s">
        <v>651</v>
      </c>
      <c r="I306" s="123"/>
      <c r="J306" s="160">
        <f>BK306</f>
        <v>0</v>
      </c>
      <c r="L306" s="120"/>
      <c r="M306" s="125"/>
      <c r="N306" s="126"/>
      <c r="O306" s="126"/>
      <c r="P306" s="127">
        <f>SUM(P307:P309)</f>
        <v>0</v>
      </c>
      <c r="Q306" s="126"/>
      <c r="R306" s="127">
        <f>SUM(R307:R309)</f>
        <v>0</v>
      </c>
      <c r="S306" s="126"/>
      <c r="T306" s="128">
        <f>SUM(T307:T309)</f>
        <v>0</v>
      </c>
      <c r="AR306" s="121" t="s">
        <v>81</v>
      </c>
      <c r="AT306" s="129" t="s">
        <v>72</v>
      </c>
      <c r="AU306" s="129" t="s">
        <v>81</v>
      </c>
      <c r="AY306" s="121" t="s">
        <v>118</v>
      </c>
      <c r="BK306" s="130">
        <f>SUM(BK307:BK309)</f>
        <v>0</v>
      </c>
    </row>
    <row r="307" spans="1:65" s="2" customFormat="1" ht="16.5" customHeight="1">
      <c r="A307" s="32"/>
      <c r="B307" s="131"/>
      <c r="C307" s="132" t="s">
        <v>652</v>
      </c>
      <c r="D307" s="132" t="s">
        <v>119</v>
      </c>
      <c r="E307" s="133" t="s">
        <v>653</v>
      </c>
      <c r="F307" s="134" t="s">
        <v>654</v>
      </c>
      <c r="G307" s="135" t="s">
        <v>642</v>
      </c>
      <c r="H307" s="136">
        <v>2166.221</v>
      </c>
      <c r="I307" s="137"/>
      <c r="J307" s="138">
        <f>ROUND(I307*H307,2)</f>
        <v>0</v>
      </c>
      <c r="K307" s="134" t="s">
        <v>316</v>
      </c>
      <c r="L307" s="33"/>
      <c r="M307" s="139" t="s">
        <v>3</v>
      </c>
      <c r="N307" s="140" t="s">
        <v>44</v>
      </c>
      <c r="O307" s="53"/>
      <c r="P307" s="141">
        <f>O307*H307</f>
        <v>0</v>
      </c>
      <c r="Q307" s="141">
        <v>0</v>
      </c>
      <c r="R307" s="141">
        <f>Q307*H307</f>
        <v>0</v>
      </c>
      <c r="S307" s="141">
        <v>0</v>
      </c>
      <c r="T307" s="142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43" t="s">
        <v>123</v>
      </c>
      <c r="AT307" s="143" t="s">
        <v>119</v>
      </c>
      <c r="AU307" s="143" t="s">
        <v>83</v>
      </c>
      <c r="AY307" s="17" t="s">
        <v>118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81</v>
      </c>
      <c r="BK307" s="144">
        <f>ROUND(I307*H307,2)</f>
        <v>0</v>
      </c>
      <c r="BL307" s="17" t="s">
        <v>123</v>
      </c>
      <c r="BM307" s="143" t="s">
        <v>655</v>
      </c>
    </row>
    <row r="308" spans="1:65" s="2" customFormat="1" ht="11.25">
      <c r="A308" s="32"/>
      <c r="B308" s="33"/>
      <c r="C308" s="32"/>
      <c r="D308" s="145" t="s">
        <v>124</v>
      </c>
      <c r="E308" s="32"/>
      <c r="F308" s="146" t="s">
        <v>656</v>
      </c>
      <c r="G308" s="32"/>
      <c r="H308" s="32"/>
      <c r="I308" s="147"/>
      <c r="J308" s="32"/>
      <c r="K308" s="32"/>
      <c r="L308" s="33"/>
      <c r="M308" s="148"/>
      <c r="N308" s="149"/>
      <c r="O308" s="53"/>
      <c r="P308" s="53"/>
      <c r="Q308" s="53"/>
      <c r="R308" s="53"/>
      <c r="S308" s="53"/>
      <c r="T308" s="54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7" t="s">
        <v>124</v>
      </c>
      <c r="AU308" s="17" t="s">
        <v>83</v>
      </c>
    </row>
    <row r="309" spans="1:65" s="2" customFormat="1" ht="11.25">
      <c r="A309" s="32"/>
      <c r="B309" s="33"/>
      <c r="C309" s="32"/>
      <c r="D309" s="161" t="s">
        <v>215</v>
      </c>
      <c r="E309" s="32"/>
      <c r="F309" s="162" t="s">
        <v>657</v>
      </c>
      <c r="G309" s="32"/>
      <c r="H309" s="32"/>
      <c r="I309" s="147"/>
      <c r="J309" s="32"/>
      <c r="K309" s="32"/>
      <c r="L309" s="33"/>
      <c r="M309" s="148"/>
      <c r="N309" s="149"/>
      <c r="O309" s="53"/>
      <c r="P309" s="53"/>
      <c r="Q309" s="53"/>
      <c r="R309" s="53"/>
      <c r="S309" s="53"/>
      <c r="T309" s="54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7" t="s">
        <v>215</v>
      </c>
      <c r="AU309" s="17" t="s">
        <v>83</v>
      </c>
    </row>
    <row r="310" spans="1:65" s="11" customFormat="1" ht="25.9" customHeight="1">
      <c r="B310" s="120"/>
      <c r="D310" s="121" t="s">
        <v>72</v>
      </c>
      <c r="E310" s="122" t="s">
        <v>658</v>
      </c>
      <c r="F310" s="122" t="s">
        <v>659</v>
      </c>
      <c r="I310" s="123"/>
      <c r="J310" s="124">
        <f>BK310</f>
        <v>0</v>
      </c>
      <c r="L310" s="120"/>
      <c r="M310" s="125"/>
      <c r="N310" s="126"/>
      <c r="O310" s="126"/>
      <c r="P310" s="127">
        <f>SUM(P311:P327)</f>
        <v>0</v>
      </c>
      <c r="Q310" s="126"/>
      <c r="R310" s="127">
        <f>SUM(R311:R327)</f>
        <v>0</v>
      </c>
      <c r="S310" s="126"/>
      <c r="T310" s="128">
        <f>SUM(T311:T327)</f>
        <v>0</v>
      </c>
      <c r="AR310" s="121" t="s">
        <v>123</v>
      </c>
      <c r="AT310" s="129" t="s">
        <v>72</v>
      </c>
      <c r="AU310" s="129" t="s">
        <v>73</v>
      </c>
      <c r="AY310" s="121" t="s">
        <v>118</v>
      </c>
      <c r="BK310" s="130">
        <f>SUM(BK311:BK327)</f>
        <v>0</v>
      </c>
    </row>
    <row r="311" spans="1:65" s="2" customFormat="1" ht="16.5" customHeight="1">
      <c r="A311" s="32"/>
      <c r="B311" s="131"/>
      <c r="C311" s="132" t="s">
        <v>660</v>
      </c>
      <c r="D311" s="132" t="s">
        <v>119</v>
      </c>
      <c r="E311" s="133" t="s">
        <v>661</v>
      </c>
      <c r="F311" s="134" t="s">
        <v>662</v>
      </c>
      <c r="G311" s="135" t="s">
        <v>205</v>
      </c>
      <c r="H311" s="136">
        <v>1</v>
      </c>
      <c r="I311" s="137"/>
      <c r="J311" s="138">
        <f>ROUND(I311*H311,2)</f>
        <v>0</v>
      </c>
      <c r="K311" s="134" t="s">
        <v>3</v>
      </c>
      <c r="L311" s="33"/>
      <c r="M311" s="139" t="s">
        <v>3</v>
      </c>
      <c r="N311" s="140" t="s">
        <v>44</v>
      </c>
      <c r="O311" s="53"/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43" t="s">
        <v>298</v>
      </c>
      <c r="AT311" s="143" t="s">
        <v>119</v>
      </c>
      <c r="AU311" s="143" t="s">
        <v>81</v>
      </c>
      <c r="AY311" s="17" t="s">
        <v>118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81</v>
      </c>
      <c r="BK311" s="144">
        <f>ROUND(I311*H311,2)</f>
        <v>0</v>
      </c>
      <c r="BL311" s="17" t="s">
        <v>298</v>
      </c>
      <c r="BM311" s="143" t="s">
        <v>663</v>
      </c>
    </row>
    <row r="312" spans="1:65" s="2" customFormat="1" ht="11.25">
      <c r="A312" s="32"/>
      <c r="B312" s="33"/>
      <c r="C312" s="32"/>
      <c r="D312" s="145" t="s">
        <v>124</v>
      </c>
      <c r="E312" s="32"/>
      <c r="F312" s="146" t="s">
        <v>662</v>
      </c>
      <c r="G312" s="32"/>
      <c r="H312" s="32"/>
      <c r="I312" s="147"/>
      <c r="J312" s="32"/>
      <c r="K312" s="32"/>
      <c r="L312" s="33"/>
      <c r="M312" s="148"/>
      <c r="N312" s="149"/>
      <c r="O312" s="53"/>
      <c r="P312" s="53"/>
      <c r="Q312" s="53"/>
      <c r="R312" s="53"/>
      <c r="S312" s="53"/>
      <c r="T312" s="54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7" t="s">
        <v>124</v>
      </c>
      <c r="AU312" s="17" t="s">
        <v>81</v>
      </c>
    </row>
    <row r="313" spans="1:65" s="2" customFormat="1" ht="19.5">
      <c r="A313" s="32"/>
      <c r="B313" s="33"/>
      <c r="C313" s="32"/>
      <c r="D313" s="145" t="s">
        <v>125</v>
      </c>
      <c r="E313" s="32"/>
      <c r="F313" s="150" t="s">
        <v>664</v>
      </c>
      <c r="G313" s="32"/>
      <c r="H313" s="32"/>
      <c r="I313" s="147"/>
      <c r="J313" s="32"/>
      <c r="K313" s="32"/>
      <c r="L313" s="33"/>
      <c r="M313" s="148"/>
      <c r="N313" s="149"/>
      <c r="O313" s="53"/>
      <c r="P313" s="53"/>
      <c r="Q313" s="53"/>
      <c r="R313" s="53"/>
      <c r="S313" s="53"/>
      <c r="T313" s="54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7" t="s">
        <v>125</v>
      </c>
      <c r="AU313" s="17" t="s">
        <v>81</v>
      </c>
    </row>
    <row r="314" spans="1:65" s="2" customFormat="1" ht="16.5" customHeight="1">
      <c r="A314" s="32"/>
      <c r="B314" s="131"/>
      <c r="C314" s="132" t="s">
        <v>665</v>
      </c>
      <c r="D314" s="132" t="s">
        <v>119</v>
      </c>
      <c r="E314" s="133" t="s">
        <v>666</v>
      </c>
      <c r="F314" s="134" t="s">
        <v>667</v>
      </c>
      <c r="G314" s="135" t="s">
        <v>205</v>
      </c>
      <c r="H314" s="136">
        <v>2</v>
      </c>
      <c r="I314" s="137"/>
      <c r="J314" s="138">
        <f>ROUND(I314*H314,2)</f>
        <v>0</v>
      </c>
      <c r="K314" s="134" t="s">
        <v>3</v>
      </c>
      <c r="L314" s="33"/>
      <c r="M314" s="139" t="s">
        <v>3</v>
      </c>
      <c r="N314" s="140" t="s">
        <v>44</v>
      </c>
      <c r="O314" s="53"/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43" t="s">
        <v>123</v>
      </c>
      <c r="AT314" s="143" t="s">
        <v>119</v>
      </c>
      <c r="AU314" s="143" t="s">
        <v>81</v>
      </c>
      <c r="AY314" s="17" t="s">
        <v>118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81</v>
      </c>
      <c r="BK314" s="144">
        <f>ROUND(I314*H314,2)</f>
        <v>0</v>
      </c>
      <c r="BL314" s="17" t="s">
        <v>123</v>
      </c>
      <c r="BM314" s="143" t="s">
        <v>668</v>
      </c>
    </row>
    <row r="315" spans="1:65" s="2" customFormat="1" ht="11.25">
      <c r="A315" s="32"/>
      <c r="B315" s="33"/>
      <c r="C315" s="32"/>
      <c r="D315" s="145" t="s">
        <v>124</v>
      </c>
      <c r="E315" s="32"/>
      <c r="F315" s="146" t="s">
        <v>669</v>
      </c>
      <c r="G315" s="32"/>
      <c r="H315" s="32"/>
      <c r="I315" s="147"/>
      <c r="J315" s="32"/>
      <c r="K315" s="32"/>
      <c r="L315" s="33"/>
      <c r="M315" s="148"/>
      <c r="N315" s="149"/>
      <c r="O315" s="53"/>
      <c r="P315" s="53"/>
      <c r="Q315" s="53"/>
      <c r="R315" s="53"/>
      <c r="S315" s="53"/>
      <c r="T315" s="54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124</v>
      </c>
      <c r="AU315" s="17" t="s">
        <v>81</v>
      </c>
    </row>
    <row r="316" spans="1:65" s="2" customFormat="1" ht="19.5">
      <c r="A316" s="32"/>
      <c r="B316" s="33"/>
      <c r="C316" s="32"/>
      <c r="D316" s="145" t="s">
        <v>125</v>
      </c>
      <c r="E316" s="32"/>
      <c r="F316" s="150" t="s">
        <v>670</v>
      </c>
      <c r="G316" s="32"/>
      <c r="H316" s="32"/>
      <c r="I316" s="147"/>
      <c r="J316" s="32"/>
      <c r="K316" s="32"/>
      <c r="L316" s="33"/>
      <c r="M316" s="148"/>
      <c r="N316" s="149"/>
      <c r="O316" s="53"/>
      <c r="P316" s="53"/>
      <c r="Q316" s="53"/>
      <c r="R316" s="53"/>
      <c r="S316" s="53"/>
      <c r="T316" s="54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125</v>
      </c>
      <c r="AU316" s="17" t="s">
        <v>81</v>
      </c>
    </row>
    <row r="317" spans="1:65" s="2" customFormat="1" ht="16.5" customHeight="1">
      <c r="A317" s="32"/>
      <c r="B317" s="131"/>
      <c r="C317" s="132" t="s">
        <v>671</v>
      </c>
      <c r="D317" s="132" t="s">
        <v>119</v>
      </c>
      <c r="E317" s="133" t="s">
        <v>672</v>
      </c>
      <c r="F317" s="134" t="s">
        <v>673</v>
      </c>
      <c r="G317" s="135" t="s">
        <v>205</v>
      </c>
      <c r="H317" s="136">
        <v>1</v>
      </c>
      <c r="I317" s="137"/>
      <c r="J317" s="138">
        <f>ROUND(I317*H317,2)</f>
        <v>0</v>
      </c>
      <c r="K317" s="134" t="s">
        <v>3</v>
      </c>
      <c r="L317" s="33"/>
      <c r="M317" s="139" t="s">
        <v>3</v>
      </c>
      <c r="N317" s="140" t="s">
        <v>44</v>
      </c>
      <c r="O317" s="53"/>
      <c r="P317" s="141">
        <f>O317*H317</f>
        <v>0</v>
      </c>
      <c r="Q317" s="141">
        <v>0</v>
      </c>
      <c r="R317" s="141">
        <f>Q317*H317</f>
        <v>0</v>
      </c>
      <c r="S317" s="141">
        <v>0</v>
      </c>
      <c r="T317" s="142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43" t="s">
        <v>123</v>
      </c>
      <c r="AT317" s="143" t="s">
        <v>119</v>
      </c>
      <c r="AU317" s="143" t="s">
        <v>81</v>
      </c>
      <c r="AY317" s="17" t="s">
        <v>118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81</v>
      </c>
      <c r="BK317" s="144">
        <f>ROUND(I317*H317,2)</f>
        <v>0</v>
      </c>
      <c r="BL317" s="17" t="s">
        <v>123</v>
      </c>
      <c r="BM317" s="143" t="s">
        <v>674</v>
      </c>
    </row>
    <row r="318" spans="1:65" s="2" customFormat="1" ht="11.25">
      <c r="A318" s="32"/>
      <c r="B318" s="33"/>
      <c r="C318" s="32"/>
      <c r="D318" s="145" t="s">
        <v>124</v>
      </c>
      <c r="E318" s="32"/>
      <c r="F318" s="146" t="s">
        <v>232</v>
      </c>
      <c r="G318" s="32"/>
      <c r="H318" s="32"/>
      <c r="I318" s="147"/>
      <c r="J318" s="32"/>
      <c r="K318" s="32"/>
      <c r="L318" s="33"/>
      <c r="M318" s="148"/>
      <c r="N318" s="149"/>
      <c r="O318" s="53"/>
      <c r="P318" s="53"/>
      <c r="Q318" s="53"/>
      <c r="R318" s="53"/>
      <c r="S318" s="53"/>
      <c r="T318" s="54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7" t="s">
        <v>124</v>
      </c>
      <c r="AU318" s="17" t="s">
        <v>81</v>
      </c>
    </row>
    <row r="319" spans="1:65" s="2" customFormat="1" ht="48.75">
      <c r="A319" s="32"/>
      <c r="B319" s="33"/>
      <c r="C319" s="32"/>
      <c r="D319" s="145" t="s">
        <v>125</v>
      </c>
      <c r="E319" s="32"/>
      <c r="F319" s="150" t="s">
        <v>675</v>
      </c>
      <c r="G319" s="32"/>
      <c r="H319" s="32"/>
      <c r="I319" s="147"/>
      <c r="J319" s="32"/>
      <c r="K319" s="32"/>
      <c r="L319" s="33"/>
      <c r="M319" s="148"/>
      <c r="N319" s="149"/>
      <c r="O319" s="53"/>
      <c r="P319" s="53"/>
      <c r="Q319" s="53"/>
      <c r="R319" s="53"/>
      <c r="S319" s="53"/>
      <c r="T319" s="54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125</v>
      </c>
      <c r="AU319" s="17" t="s">
        <v>81</v>
      </c>
    </row>
    <row r="320" spans="1:65" s="2" customFormat="1" ht="16.5" customHeight="1">
      <c r="A320" s="32"/>
      <c r="B320" s="131"/>
      <c r="C320" s="132" t="s">
        <v>676</v>
      </c>
      <c r="D320" s="132" t="s">
        <v>119</v>
      </c>
      <c r="E320" s="133" t="s">
        <v>677</v>
      </c>
      <c r="F320" s="134" t="s">
        <v>678</v>
      </c>
      <c r="G320" s="135" t="s">
        <v>303</v>
      </c>
      <c r="H320" s="136">
        <v>1</v>
      </c>
      <c r="I320" s="137"/>
      <c r="J320" s="138">
        <f>ROUND(I320*H320,2)</f>
        <v>0</v>
      </c>
      <c r="K320" s="134" t="s">
        <v>3</v>
      </c>
      <c r="L320" s="33"/>
      <c r="M320" s="139" t="s">
        <v>3</v>
      </c>
      <c r="N320" s="140" t="s">
        <v>44</v>
      </c>
      <c r="O320" s="53"/>
      <c r="P320" s="141">
        <f>O320*H320</f>
        <v>0</v>
      </c>
      <c r="Q320" s="141">
        <v>0</v>
      </c>
      <c r="R320" s="141">
        <f>Q320*H320</f>
        <v>0</v>
      </c>
      <c r="S320" s="141">
        <v>0</v>
      </c>
      <c r="T320" s="142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43" t="s">
        <v>123</v>
      </c>
      <c r="AT320" s="143" t="s">
        <v>119</v>
      </c>
      <c r="AU320" s="143" t="s">
        <v>81</v>
      </c>
      <c r="AY320" s="17" t="s">
        <v>118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7" t="s">
        <v>81</v>
      </c>
      <c r="BK320" s="144">
        <f>ROUND(I320*H320,2)</f>
        <v>0</v>
      </c>
      <c r="BL320" s="17" t="s">
        <v>123</v>
      </c>
      <c r="BM320" s="143" t="s">
        <v>679</v>
      </c>
    </row>
    <row r="321" spans="1:65" s="2" customFormat="1" ht="11.25">
      <c r="A321" s="32"/>
      <c r="B321" s="33"/>
      <c r="C321" s="32"/>
      <c r="D321" s="145" t="s">
        <v>124</v>
      </c>
      <c r="E321" s="32"/>
      <c r="F321" s="146" t="s">
        <v>678</v>
      </c>
      <c r="G321" s="32"/>
      <c r="H321" s="32"/>
      <c r="I321" s="147"/>
      <c r="J321" s="32"/>
      <c r="K321" s="32"/>
      <c r="L321" s="33"/>
      <c r="M321" s="148"/>
      <c r="N321" s="149"/>
      <c r="O321" s="53"/>
      <c r="P321" s="53"/>
      <c r="Q321" s="53"/>
      <c r="R321" s="53"/>
      <c r="S321" s="53"/>
      <c r="T321" s="54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124</v>
      </c>
      <c r="AU321" s="17" t="s">
        <v>81</v>
      </c>
    </row>
    <row r="322" spans="1:65" s="2" customFormat="1" ht="68.25">
      <c r="A322" s="32"/>
      <c r="B322" s="33"/>
      <c r="C322" s="32"/>
      <c r="D322" s="145" t="s">
        <v>125</v>
      </c>
      <c r="E322" s="32"/>
      <c r="F322" s="150" t="s">
        <v>680</v>
      </c>
      <c r="G322" s="32"/>
      <c r="H322" s="32"/>
      <c r="I322" s="147"/>
      <c r="J322" s="32"/>
      <c r="K322" s="32"/>
      <c r="L322" s="33"/>
      <c r="M322" s="148"/>
      <c r="N322" s="149"/>
      <c r="O322" s="53"/>
      <c r="P322" s="53"/>
      <c r="Q322" s="53"/>
      <c r="R322" s="53"/>
      <c r="S322" s="53"/>
      <c r="T322" s="54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7" t="s">
        <v>125</v>
      </c>
      <c r="AU322" s="17" t="s">
        <v>81</v>
      </c>
    </row>
    <row r="323" spans="1:65" s="2" customFormat="1" ht="16.5" customHeight="1">
      <c r="A323" s="32"/>
      <c r="B323" s="131"/>
      <c r="C323" s="132" t="s">
        <v>681</v>
      </c>
      <c r="D323" s="132" t="s">
        <v>119</v>
      </c>
      <c r="E323" s="133" t="s">
        <v>682</v>
      </c>
      <c r="F323" s="134" t="s">
        <v>683</v>
      </c>
      <c r="G323" s="135" t="s">
        <v>303</v>
      </c>
      <c r="H323" s="136">
        <v>40</v>
      </c>
      <c r="I323" s="137"/>
      <c r="J323" s="138">
        <f>ROUND(I323*H323,2)</f>
        <v>0</v>
      </c>
      <c r="K323" s="134" t="s">
        <v>3</v>
      </c>
      <c r="L323" s="33"/>
      <c r="M323" s="139" t="s">
        <v>3</v>
      </c>
      <c r="N323" s="140" t="s">
        <v>44</v>
      </c>
      <c r="O323" s="53"/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43" t="s">
        <v>123</v>
      </c>
      <c r="AT323" s="143" t="s">
        <v>119</v>
      </c>
      <c r="AU323" s="143" t="s">
        <v>81</v>
      </c>
      <c r="AY323" s="17" t="s">
        <v>118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7" t="s">
        <v>81</v>
      </c>
      <c r="BK323" s="144">
        <f>ROUND(I323*H323,2)</f>
        <v>0</v>
      </c>
      <c r="BL323" s="17" t="s">
        <v>123</v>
      </c>
      <c r="BM323" s="143" t="s">
        <v>684</v>
      </c>
    </row>
    <row r="324" spans="1:65" s="2" customFormat="1" ht="19.5">
      <c r="A324" s="32"/>
      <c r="B324" s="33"/>
      <c r="C324" s="32"/>
      <c r="D324" s="145" t="s">
        <v>125</v>
      </c>
      <c r="E324" s="32"/>
      <c r="F324" s="150" t="s">
        <v>685</v>
      </c>
      <c r="G324" s="32"/>
      <c r="H324" s="32"/>
      <c r="I324" s="147"/>
      <c r="J324" s="32"/>
      <c r="K324" s="32"/>
      <c r="L324" s="33"/>
      <c r="M324" s="148"/>
      <c r="N324" s="149"/>
      <c r="O324" s="53"/>
      <c r="P324" s="53"/>
      <c r="Q324" s="53"/>
      <c r="R324" s="53"/>
      <c r="S324" s="53"/>
      <c r="T324" s="54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125</v>
      </c>
      <c r="AU324" s="17" t="s">
        <v>81</v>
      </c>
    </row>
    <row r="325" spans="1:65" s="2" customFormat="1" ht="16.5" customHeight="1">
      <c r="A325" s="32"/>
      <c r="B325" s="131"/>
      <c r="C325" s="132" t="s">
        <v>686</v>
      </c>
      <c r="D325" s="132" t="s">
        <v>119</v>
      </c>
      <c r="E325" s="133" t="s">
        <v>687</v>
      </c>
      <c r="F325" s="134" t="s">
        <v>688</v>
      </c>
      <c r="G325" s="135" t="s">
        <v>205</v>
      </c>
      <c r="H325" s="136">
        <v>1</v>
      </c>
      <c r="I325" s="137"/>
      <c r="J325" s="138">
        <f>ROUND(I325*H325,2)</f>
        <v>0</v>
      </c>
      <c r="K325" s="134" t="s">
        <v>3</v>
      </c>
      <c r="L325" s="33"/>
      <c r="M325" s="139" t="s">
        <v>3</v>
      </c>
      <c r="N325" s="140" t="s">
        <v>44</v>
      </c>
      <c r="O325" s="53"/>
      <c r="P325" s="141">
        <f>O325*H325</f>
        <v>0</v>
      </c>
      <c r="Q325" s="141">
        <v>0</v>
      </c>
      <c r="R325" s="141">
        <f>Q325*H325</f>
        <v>0</v>
      </c>
      <c r="S325" s="141">
        <v>0</v>
      </c>
      <c r="T325" s="142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43" t="s">
        <v>298</v>
      </c>
      <c r="AT325" s="143" t="s">
        <v>119</v>
      </c>
      <c r="AU325" s="143" t="s">
        <v>81</v>
      </c>
      <c r="AY325" s="17" t="s">
        <v>118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7" t="s">
        <v>81</v>
      </c>
      <c r="BK325" s="144">
        <f>ROUND(I325*H325,2)</f>
        <v>0</v>
      </c>
      <c r="BL325" s="17" t="s">
        <v>298</v>
      </c>
      <c r="BM325" s="143" t="s">
        <v>689</v>
      </c>
    </row>
    <row r="326" spans="1:65" s="2" customFormat="1" ht="11.25">
      <c r="A326" s="32"/>
      <c r="B326" s="33"/>
      <c r="C326" s="32"/>
      <c r="D326" s="145" t="s">
        <v>124</v>
      </c>
      <c r="E326" s="32"/>
      <c r="F326" s="146" t="s">
        <v>688</v>
      </c>
      <c r="G326" s="32"/>
      <c r="H326" s="32"/>
      <c r="I326" s="147"/>
      <c r="J326" s="32"/>
      <c r="K326" s="32"/>
      <c r="L326" s="33"/>
      <c r="M326" s="148"/>
      <c r="N326" s="149"/>
      <c r="O326" s="53"/>
      <c r="P326" s="53"/>
      <c r="Q326" s="53"/>
      <c r="R326" s="53"/>
      <c r="S326" s="53"/>
      <c r="T326" s="54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7" t="s">
        <v>124</v>
      </c>
      <c r="AU326" s="17" t="s">
        <v>81</v>
      </c>
    </row>
    <row r="327" spans="1:65" s="2" customFormat="1" ht="58.5">
      <c r="A327" s="32"/>
      <c r="B327" s="33"/>
      <c r="C327" s="32"/>
      <c r="D327" s="145" t="s">
        <v>125</v>
      </c>
      <c r="E327" s="32"/>
      <c r="F327" s="150" t="s">
        <v>690</v>
      </c>
      <c r="G327" s="32"/>
      <c r="H327" s="32"/>
      <c r="I327" s="147"/>
      <c r="J327" s="32"/>
      <c r="K327" s="32"/>
      <c r="L327" s="33"/>
      <c r="M327" s="151"/>
      <c r="N327" s="152"/>
      <c r="O327" s="153"/>
      <c r="P327" s="153"/>
      <c r="Q327" s="153"/>
      <c r="R327" s="153"/>
      <c r="S327" s="153"/>
      <c r="T327" s="154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7" t="s">
        <v>125</v>
      </c>
      <c r="AU327" s="17" t="s">
        <v>81</v>
      </c>
    </row>
    <row r="328" spans="1:65" s="2" customFormat="1" ht="6.95" customHeight="1">
      <c r="A328" s="32"/>
      <c r="B328" s="42"/>
      <c r="C328" s="43"/>
      <c r="D328" s="43"/>
      <c r="E328" s="43"/>
      <c r="F328" s="43"/>
      <c r="G328" s="43"/>
      <c r="H328" s="43"/>
      <c r="I328" s="43"/>
      <c r="J328" s="43"/>
      <c r="K328" s="43"/>
      <c r="L328" s="33"/>
      <c r="M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</row>
  </sheetData>
  <autoFilter ref="C85:K327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300-000000000000}"/>
    <hyperlink ref="F95" r:id="rId2" xr:uid="{00000000-0004-0000-0300-000001000000}"/>
    <hyperlink ref="F99" r:id="rId3" xr:uid="{00000000-0004-0000-0300-000002000000}"/>
    <hyperlink ref="F103" r:id="rId4" xr:uid="{00000000-0004-0000-0300-000003000000}"/>
    <hyperlink ref="F107" r:id="rId5" xr:uid="{00000000-0004-0000-0300-000004000000}"/>
    <hyperlink ref="F110" r:id="rId6" xr:uid="{00000000-0004-0000-0300-000005000000}"/>
    <hyperlink ref="F113" r:id="rId7" xr:uid="{00000000-0004-0000-0300-000006000000}"/>
    <hyperlink ref="F117" r:id="rId8" xr:uid="{00000000-0004-0000-0300-000007000000}"/>
    <hyperlink ref="F121" r:id="rId9" xr:uid="{00000000-0004-0000-0300-000008000000}"/>
    <hyperlink ref="F125" r:id="rId10" xr:uid="{00000000-0004-0000-0300-000009000000}"/>
    <hyperlink ref="F128" r:id="rId11" xr:uid="{00000000-0004-0000-0300-00000A000000}"/>
    <hyperlink ref="F134" r:id="rId12" xr:uid="{00000000-0004-0000-0300-00000B000000}"/>
    <hyperlink ref="F140" r:id="rId13" xr:uid="{00000000-0004-0000-0300-00000C000000}"/>
    <hyperlink ref="F144" r:id="rId14" xr:uid="{00000000-0004-0000-0300-00000D000000}"/>
    <hyperlink ref="F148" r:id="rId15" xr:uid="{00000000-0004-0000-0300-00000E000000}"/>
    <hyperlink ref="F152" r:id="rId16" xr:uid="{00000000-0004-0000-0300-00000F000000}"/>
    <hyperlink ref="F155" r:id="rId17" xr:uid="{00000000-0004-0000-0300-000010000000}"/>
    <hyperlink ref="F160" r:id="rId18" xr:uid="{00000000-0004-0000-0300-000011000000}"/>
    <hyperlink ref="F164" r:id="rId19" xr:uid="{00000000-0004-0000-0300-000012000000}"/>
    <hyperlink ref="F174" r:id="rId20" xr:uid="{00000000-0004-0000-0300-000013000000}"/>
    <hyperlink ref="F178" r:id="rId21" xr:uid="{00000000-0004-0000-0300-000014000000}"/>
    <hyperlink ref="F182" r:id="rId22" xr:uid="{00000000-0004-0000-0300-000015000000}"/>
    <hyperlink ref="F186" r:id="rId23" xr:uid="{00000000-0004-0000-0300-000016000000}"/>
    <hyperlink ref="F210" r:id="rId24" xr:uid="{00000000-0004-0000-0300-000017000000}"/>
    <hyperlink ref="F217" r:id="rId25" xr:uid="{00000000-0004-0000-0300-000018000000}"/>
    <hyperlink ref="F229" r:id="rId26" xr:uid="{00000000-0004-0000-0300-000019000000}"/>
    <hyperlink ref="F234" r:id="rId27" xr:uid="{00000000-0004-0000-0300-00001A000000}"/>
    <hyperlink ref="F240" r:id="rId28" xr:uid="{00000000-0004-0000-0300-00001B000000}"/>
    <hyperlink ref="F245" r:id="rId29" xr:uid="{00000000-0004-0000-0300-00001C000000}"/>
    <hyperlink ref="F250" r:id="rId30" xr:uid="{00000000-0004-0000-0300-00001D000000}"/>
    <hyperlink ref="F262" r:id="rId31" xr:uid="{00000000-0004-0000-0300-00001E000000}"/>
    <hyperlink ref="F269" r:id="rId32" xr:uid="{00000000-0004-0000-0300-00001F000000}"/>
    <hyperlink ref="F273" r:id="rId33" xr:uid="{00000000-0004-0000-0300-000020000000}"/>
    <hyperlink ref="F279" r:id="rId34" xr:uid="{00000000-0004-0000-0300-000021000000}"/>
    <hyperlink ref="F285" r:id="rId35" xr:uid="{00000000-0004-0000-0300-000022000000}"/>
    <hyperlink ref="F290" r:id="rId36" xr:uid="{00000000-0004-0000-0300-000023000000}"/>
    <hyperlink ref="F300" r:id="rId37" xr:uid="{00000000-0004-0000-0300-000024000000}"/>
    <hyperlink ref="F309" r:id="rId38" xr:uid="{00000000-0004-0000-0300-00002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 t="s">
        <v>6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90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08" t="str">
        <f>'Rekapitulace stavby'!K6</f>
        <v>Svratka, Sedliště u Jimramova, oprava původního koryta</v>
      </c>
      <c r="F7" s="309"/>
      <c r="G7" s="309"/>
      <c r="H7" s="309"/>
      <c r="L7" s="20"/>
    </row>
    <row r="8" spans="1:46" s="2" customFormat="1" ht="12" customHeight="1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89" t="s">
        <v>92</v>
      </c>
      <c r="F9" s="310"/>
      <c r="G9" s="310"/>
      <c r="H9" s="31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0" t="str">
        <f>'Rekapitulace stavby'!AN8</f>
        <v>30. 7. 2023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30</v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31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1" t="str">
        <f>'Rekapitulace stavby'!E14</f>
        <v>Vyplň údaj</v>
      </c>
      <c r="F18" s="273"/>
      <c r="G18" s="273"/>
      <c r="H18" s="273"/>
      <c r="I18" s="27" t="s">
        <v>29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33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27" t="s">
        <v>26</v>
      </c>
      <c r="J23" s="25" t="s">
        <v>27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28</v>
      </c>
      <c r="F24" s="32"/>
      <c r="G24" s="32"/>
      <c r="H24" s="32"/>
      <c r="I24" s="27" t="s">
        <v>29</v>
      </c>
      <c r="J24" s="25" t="s">
        <v>30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78" t="s">
        <v>3</v>
      </c>
      <c r="F27" s="278"/>
      <c r="G27" s="278"/>
      <c r="H27" s="27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39</v>
      </c>
      <c r="E30" s="32"/>
      <c r="F30" s="32"/>
      <c r="G30" s="32"/>
      <c r="H30" s="32"/>
      <c r="I30" s="32"/>
      <c r="J30" s="66">
        <f>ROUND(J86,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41</v>
      </c>
      <c r="G32" s="32"/>
      <c r="H32" s="32"/>
      <c r="I32" s="36" t="s">
        <v>40</v>
      </c>
      <c r="J32" s="36" t="s">
        <v>42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43</v>
      </c>
      <c r="E33" s="27" t="s">
        <v>44</v>
      </c>
      <c r="F33" s="95">
        <f>ROUND((SUM(BE86:BE135)),  2)</f>
        <v>0</v>
      </c>
      <c r="G33" s="32"/>
      <c r="H33" s="32"/>
      <c r="I33" s="96">
        <v>0.21</v>
      </c>
      <c r="J33" s="95">
        <f>ROUND(((SUM(BE86:BE135))*I33),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45</v>
      </c>
      <c r="F34" s="95">
        <f>ROUND((SUM(BF86:BF135)),  2)</f>
        <v>0</v>
      </c>
      <c r="G34" s="32"/>
      <c r="H34" s="32"/>
      <c r="I34" s="96">
        <v>0.15</v>
      </c>
      <c r="J34" s="95">
        <f>ROUND(((SUM(BF86:BF135))*I34),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46</v>
      </c>
      <c r="F35" s="95">
        <f>ROUND((SUM(BG86:BG135)),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47</v>
      </c>
      <c r="F36" s="95">
        <f>ROUND((SUM(BH86:BH135)),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48</v>
      </c>
      <c r="F37" s="95">
        <f>ROUND((SUM(BI86:BI135)),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49</v>
      </c>
      <c r="E39" s="55"/>
      <c r="F39" s="55"/>
      <c r="G39" s="99" t="s">
        <v>50</v>
      </c>
      <c r="H39" s="100" t="s">
        <v>51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93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08" t="str">
        <f>E7</f>
        <v>Svratka, Sedliště u Jimramova, oprava původního koryta</v>
      </c>
      <c r="F48" s="309"/>
      <c r="G48" s="309"/>
      <c r="H48" s="30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89" t="str">
        <f>E9</f>
        <v>SO_02 - Lávka</v>
      </c>
      <c r="F50" s="310"/>
      <c r="G50" s="310"/>
      <c r="H50" s="31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Sedliště u Jimramova</v>
      </c>
      <c r="G52" s="32"/>
      <c r="H52" s="32"/>
      <c r="I52" s="27" t="s">
        <v>23</v>
      </c>
      <c r="J52" s="50" t="str">
        <f>IF(J12="","",J12)</f>
        <v>30. 7. 2023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2"/>
      <c r="E54" s="32"/>
      <c r="F54" s="25" t="str">
        <f>E15</f>
        <v>Povodí Moravy, s.p.</v>
      </c>
      <c r="G54" s="32"/>
      <c r="H54" s="32"/>
      <c r="I54" s="27" t="s">
        <v>33</v>
      </c>
      <c r="J54" s="30" t="str">
        <f>E21</f>
        <v>Ing. Aleš Záruba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2"/>
      <c r="E55" s="32"/>
      <c r="F55" s="25" t="str">
        <f>IF(E18="","",E18)</f>
        <v>Vyplň údaj</v>
      </c>
      <c r="G55" s="32"/>
      <c r="H55" s="32"/>
      <c r="I55" s="27" t="s">
        <v>36</v>
      </c>
      <c r="J55" s="30" t="str">
        <f>E24</f>
        <v>Povodí Moravy, s.p.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94</v>
      </c>
      <c r="D57" s="97"/>
      <c r="E57" s="97"/>
      <c r="F57" s="97"/>
      <c r="G57" s="97"/>
      <c r="H57" s="97"/>
      <c r="I57" s="97"/>
      <c r="J57" s="104" t="s">
        <v>95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71</v>
      </c>
      <c r="D59" s="32"/>
      <c r="E59" s="32"/>
      <c r="F59" s="32"/>
      <c r="G59" s="32"/>
      <c r="H59" s="32"/>
      <c r="I59" s="32"/>
      <c r="J59" s="66">
        <f>J86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96</v>
      </c>
    </row>
    <row r="60" spans="1:47" s="9" customFormat="1" ht="24.95" customHeight="1">
      <c r="B60" s="106"/>
      <c r="D60" s="107" t="s">
        <v>97</v>
      </c>
      <c r="E60" s="108"/>
      <c r="F60" s="108"/>
      <c r="G60" s="108"/>
      <c r="H60" s="108"/>
      <c r="I60" s="108"/>
      <c r="J60" s="109">
        <f>J87</f>
        <v>0</v>
      </c>
      <c r="L60" s="106"/>
    </row>
    <row r="61" spans="1:47" s="9" customFormat="1" ht="24.95" customHeight="1">
      <c r="B61" s="106"/>
      <c r="D61" s="107" t="s">
        <v>98</v>
      </c>
      <c r="E61" s="108"/>
      <c r="F61" s="108"/>
      <c r="G61" s="108"/>
      <c r="H61" s="108"/>
      <c r="I61" s="108"/>
      <c r="J61" s="109">
        <f>J100</f>
        <v>0</v>
      </c>
      <c r="L61" s="106"/>
    </row>
    <row r="62" spans="1:47" s="9" customFormat="1" ht="24.95" customHeight="1">
      <c r="B62" s="106"/>
      <c r="D62" s="107" t="s">
        <v>99</v>
      </c>
      <c r="E62" s="108"/>
      <c r="F62" s="108"/>
      <c r="G62" s="108"/>
      <c r="H62" s="108"/>
      <c r="I62" s="108"/>
      <c r="J62" s="109">
        <f>J104</f>
        <v>0</v>
      </c>
      <c r="L62" s="106"/>
    </row>
    <row r="63" spans="1:47" s="9" customFormat="1" ht="24.95" customHeight="1">
      <c r="B63" s="106"/>
      <c r="D63" s="107" t="s">
        <v>100</v>
      </c>
      <c r="E63" s="108"/>
      <c r="F63" s="108"/>
      <c r="G63" s="108"/>
      <c r="H63" s="108"/>
      <c r="I63" s="108"/>
      <c r="J63" s="109">
        <f>J108</f>
        <v>0</v>
      </c>
      <c r="L63" s="106"/>
    </row>
    <row r="64" spans="1:47" s="9" customFormat="1" ht="24.95" customHeight="1">
      <c r="B64" s="106"/>
      <c r="D64" s="107" t="s">
        <v>101</v>
      </c>
      <c r="E64" s="108"/>
      <c r="F64" s="108"/>
      <c r="G64" s="108"/>
      <c r="H64" s="108"/>
      <c r="I64" s="108"/>
      <c r="J64" s="109">
        <f>J118</f>
        <v>0</v>
      </c>
      <c r="L64" s="106"/>
    </row>
    <row r="65" spans="1:31" s="9" customFormat="1" ht="24.95" customHeight="1">
      <c r="B65" s="106"/>
      <c r="D65" s="107" t="s">
        <v>102</v>
      </c>
      <c r="E65" s="108"/>
      <c r="F65" s="108"/>
      <c r="G65" s="108"/>
      <c r="H65" s="108"/>
      <c r="I65" s="108"/>
      <c r="J65" s="109">
        <f>J125</f>
        <v>0</v>
      </c>
      <c r="L65" s="106"/>
    </row>
    <row r="66" spans="1:31" s="9" customFormat="1" ht="24.95" customHeight="1">
      <c r="B66" s="106"/>
      <c r="D66" s="107" t="s">
        <v>103</v>
      </c>
      <c r="E66" s="108"/>
      <c r="F66" s="108"/>
      <c r="G66" s="108"/>
      <c r="H66" s="108"/>
      <c r="I66" s="108"/>
      <c r="J66" s="109">
        <f>J132</f>
        <v>0</v>
      </c>
      <c r="L66" s="106"/>
    </row>
    <row r="67" spans="1:31" s="2" customFormat="1" ht="21.75" customHeight="1">
      <c r="A67" s="32"/>
      <c r="B67" s="33"/>
      <c r="C67" s="32"/>
      <c r="D67" s="32"/>
      <c r="E67" s="32"/>
      <c r="F67" s="32"/>
      <c r="G67" s="32"/>
      <c r="H67" s="32"/>
      <c r="I67" s="32"/>
      <c r="J67" s="32"/>
      <c r="K67" s="32"/>
      <c r="L67" s="8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104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2"/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17</v>
      </c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2"/>
      <c r="D76" s="32"/>
      <c r="E76" s="308" t="str">
        <f>E7</f>
        <v>Svratka, Sedliště u Jimramova, oprava původního koryta</v>
      </c>
      <c r="F76" s="309"/>
      <c r="G76" s="309"/>
      <c r="H76" s="309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91</v>
      </c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2"/>
      <c r="D78" s="32"/>
      <c r="E78" s="289" t="str">
        <f>E9</f>
        <v>SO_02 - Lávka</v>
      </c>
      <c r="F78" s="310"/>
      <c r="G78" s="310"/>
      <c r="H78" s="310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2"/>
      <c r="E80" s="32"/>
      <c r="F80" s="25" t="str">
        <f>F12</f>
        <v>Sedliště u Jimramova</v>
      </c>
      <c r="G80" s="32"/>
      <c r="H80" s="32"/>
      <c r="I80" s="27" t="s">
        <v>23</v>
      </c>
      <c r="J80" s="50" t="str">
        <f>IF(J12="","",J12)</f>
        <v>30. 7. 2023</v>
      </c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2"/>
      <c r="E82" s="32"/>
      <c r="F82" s="25" t="str">
        <f>E15</f>
        <v>Povodí Moravy, s.p.</v>
      </c>
      <c r="G82" s="32"/>
      <c r="H82" s="32"/>
      <c r="I82" s="27" t="s">
        <v>33</v>
      </c>
      <c r="J82" s="30" t="str">
        <f>E21</f>
        <v>Ing. Aleš Záruba</v>
      </c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31</v>
      </c>
      <c r="D83" s="32"/>
      <c r="E83" s="32"/>
      <c r="F83" s="25" t="str">
        <f>IF(E18="","",E18)</f>
        <v>Vyplň údaj</v>
      </c>
      <c r="G83" s="32"/>
      <c r="H83" s="32"/>
      <c r="I83" s="27" t="s">
        <v>36</v>
      </c>
      <c r="J83" s="30" t="str">
        <f>E24</f>
        <v>Povodí Moravy, s.p.</v>
      </c>
      <c r="K83" s="32"/>
      <c r="L83" s="8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8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0" customFormat="1" ht="29.25" customHeight="1">
      <c r="A85" s="110"/>
      <c r="B85" s="111"/>
      <c r="C85" s="112" t="s">
        <v>105</v>
      </c>
      <c r="D85" s="113" t="s">
        <v>58</v>
      </c>
      <c r="E85" s="113" t="s">
        <v>54</v>
      </c>
      <c r="F85" s="113" t="s">
        <v>55</v>
      </c>
      <c r="G85" s="113" t="s">
        <v>106</v>
      </c>
      <c r="H85" s="113" t="s">
        <v>107</v>
      </c>
      <c r="I85" s="113" t="s">
        <v>108</v>
      </c>
      <c r="J85" s="113" t="s">
        <v>95</v>
      </c>
      <c r="K85" s="114" t="s">
        <v>109</v>
      </c>
      <c r="L85" s="115"/>
      <c r="M85" s="57" t="s">
        <v>3</v>
      </c>
      <c r="N85" s="58" t="s">
        <v>43</v>
      </c>
      <c r="O85" s="58" t="s">
        <v>110</v>
      </c>
      <c r="P85" s="58" t="s">
        <v>111</v>
      </c>
      <c r="Q85" s="58" t="s">
        <v>112</v>
      </c>
      <c r="R85" s="58" t="s">
        <v>113</v>
      </c>
      <c r="S85" s="58" t="s">
        <v>114</v>
      </c>
      <c r="T85" s="59" t="s">
        <v>115</v>
      </c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</row>
    <row r="86" spans="1:65" s="2" customFormat="1" ht="22.9" customHeight="1">
      <c r="A86" s="32"/>
      <c r="B86" s="33"/>
      <c r="C86" s="64" t="s">
        <v>116</v>
      </c>
      <c r="D86" s="32"/>
      <c r="E86" s="32"/>
      <c r="F86" s="32"/>
      <c r="G86" s="32"/>
      <c r="H86" s="32"/>
      <c r="I86" s="32"/>
      <c r="J86" s="116">
        <f>BK86</f>
        <v>0</v>
      </c>
      <c r="K86" s="32"/>
      <c r="L86" s="33"/>
      <c r="M86" s="60"/>
      <c r="N86" s="51"/>
      <c r="O86" s="61"/>
      <c r="P86" s="117">
        <f>P87+P100+P104+P108+P118+P125+P132</f>
        <v>0</v>
      </c>
      <c r="Q86" s="61"/>
      <c r="R86" s="117">
        <f>R87+R100+R104+R108+R118+R125+R132</f>
        <v>0</v>
      </c>
      <c r="S86" s="61"/>
      <c r="T86" s="118">
        <f>T87+T100+T104+T108+T118+T125+T132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72</v>
      </c>
      <c r="AU86" s="17" t="s">
        <v>96</v>
      </c>
      <c r="BK86" s="119">
        <f>BK87+BK100+BK104+BK108+BK118+BK125+BK132</f>
        <v>0</v>
      </c>
    </row>
    <row r="87" spans="1:65" s="11" customFormat="1" ht="25.9" customHeight="1">
      <c r="B87" s="120"/>
      <c r="D87" s="121" t="s">
        <v>72</v>
      </c>
      <c r="E87" s="122" t="s">
        <v>73</v>
      </c>
      <c r="F87" s="122" t="s">
        <v>117</v>
      </c>
      <c r="I87" s="123"/>
      <c r="J87" s="124">
        <f>BK87</f>
        <v>0</v>
      </c>
      <c r="L87" s="120"/>
      <c r="M87" s="125"/>
      <c r="N87" s="126"/>
      <c r="O87" s="126"/>
      <c r="P87" s="127">
        <f>SUM(P88:P99)</f>
        <v>0</v>
      </c>
      <c r="Q87" s="126"/>
      <c r="R87" s="127">
        <f>SUM(R88:R99)</f>
        <v>0</v>
      </c>
      <c r="S87" s="126"/>
      <c r="T87" s="128">
        <f>SUM(T88:T99)</f>
        <v>0</v>
      </c>
      <c r="AR87" s="121" t="s">
        <v>81</v>
      </c>
      <c r="AT87" s="129" t="s">
        <v>72</v>
      </c>
      <c r="AU87" s="129" t="s">
        <v>73</v>
      </c>
      <c r="AY87" s="121" t="s">
        <v>118</v>
      </c>
      <c r="BK87" s="130">
        <f>SUM(BK88:BK99)</f>
        <v>0</v>
      </c>
    </row>
    <row r="88" spans="1:65" s="2" customFormat="1" ht="16.5" customHeight="1">
      <c r="A88" s="32"/>
      <c r="B88" s="131"/>
      <c r="C88" s="132" t="s">
        <v>81</v>
      </c>
      <c r="D88" s="132" t="s">
        <v>119</v>
      </c>
      <c r="E88" s="133" t="s">
        <v>120</v>
      </c>
      <c r="F88" s="134" t="s">
        <v>121</v>
      </c>
      <c r="G88" s="135" t="s">
        <v>122</v>
      </c>
      <c r="H88" s="136">
        <v>1</v>
      </c>
      <c r="I88" s="137"/>
      <c r="J88" s="138">
        <f>ROUND(I88*H88,2)</f>
        <v>0</v>
      </c>
      <c r="K88" s="134" t="s">
        <v>3</v>
      </c>
      <c r="L88" s="33"/>
      <c r="M88" s="139" t="s">
        <v>3</v>
      </c>
      <c r="N88" s="140" t="s">
        <v>44</v>
      </c>
      <c r="O88" s="53"/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43" t="s">
        <v>123</v>
      </c>
      <c r="AT88" s="143" t="s">
        <v>119</v>
      </c>
      <c r="AU88" s="143" t="s">
        <v>81</v>
      </c>
      <c r="AY88" s="17" t="s">
        <v>118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7" t="s">
        <v>81</v>
      </c>
      <c r="BK88" s="144">
        <f>ROUND(I88*H88,2)</f>
        <v>0</v>
      </c>
      <c r="BL88" s="17" t="s">
        <v>123</v>
      </c>
      <c r="BM88" s="143" t="s">
        <v>83</v>
      </c>
    </row>
    <row r="89" spans="1:65" s="2" customFormat="1" ht="11.25">
      <c r="A89" s="32"/>
      <c r="B89" s="33"/>
      <c r="C89" s="32"/>
      <c r="D89" s="145" t="s">
        <v>124</v>
      </c>
      <c r="E89" s="32"/>
      <c r="F89" s="146" t="s">
        <v>121</v>
      </c>
      <c r="G89" s="32"/>
      <c r="H89" s="32"/>
      <c r="I89" s="147"/>
      <c r="J89" s="32"/>
      <c r="K89" s="32"/>
      <c r="L89" s="33"/>
      <c r="M89" s="148"/>
      <c r="N89" s="149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124</v>
      </c>
      <c r="AU89" s="17" t="s">
        <v>81</v>
      </c>
    </row>
    <row r="90" spans="1:65" s="2" customFormat="1" ht="19.5">
      <c r="A90" s="32"/>
      <c r="B90" s="33"/>
      <c r="C90" s="32"/>
      <c r="D90" s="145" t="s">
        <v>125</v>
      </c>
      <c r="E90" s="32"/>
      <c r="F90" s="150" t="s">
        <v>126</v>
      </c>
      <c r="G90" s="32"/>
      <c r="H90" s="32"/>
      <c r="I90" s="147"/>
      <c r="J90" s="32"/>
      <c r="K90" s="32"/>
      <c r="L90" s="33"/>
      <c r="M90" s="148"/>
      <c r="N90" s="149"/>
      <c r="O90" s="53"/>
      <c r="P90" s="53"/>
      <c r="Q90" s="53"/>
      <c r="R90" s="53"/>
      <c r="S90" s="53"/>
      <c r="T90" s="54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125</v>
      </c>
      <c r="AU90" s="17" t="s">
        <v>81</v>
      </c>
    </row>
    <row r="91" spans="1:65" s="2" customFormat="1" ht="16.5" customHeight="1">
      <c r="A91" s="32"/>
      <c r="B91" s="131"/>
      <c r="C91" s="132" t="s">
        <v>83</v>
      </c>
      <c r="D91" s="132" t="s">
        <v>119</v>
      </c>
      <c r="E91" s="133" t="s">
        <v>127</v>
      </c>
      <c r="F91" s="134" t="s">
        <v>128</v>
      </c>
      <c r="G91" s="135" t="s">
        <v>129</v>
      </c>
      <c r="H91" s="136">
        <v>1</v>
      </c>
      <c r="I91" s="137"/>
      <c r="J91" s="138">
        <f>ROUND(I91*H91,2)</f>
        <v>0</v>
      </c>
      <c r="K91" s="134" t="s">
        <v>3</v>
      </c>
      <c r="L91" s="33"/>
      <c r="M91" s="139" t="s">
        <v>3</v>
      </c>
      <c r="N91" s="140" t="s">
        <v>44</v>
      </c>
      <c r="O91" s="53"/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43" t="s">
        <v>123</v>
      </c>
      <c r="AT91" s="143" t="s">
        <v>119</v>
      </c>
      <c r="AU91" s="143" t="s">
        <v>81</v>
      </c>
      <c r="AY91" s="17" t="s">
        <v>118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81</v>
      </c>
      <c r="BK91" s="144">
        <f>ROUND(I91*H91,2)</f>
        <v>0</v>
      </c>
      <c r="BL91" s="17" t="s">
        <v>123</v>
      </c>
      <c r="BM91" s="143" t="s">
        <v>123</v>
      </c>
    </row>
    <row r="92" spans="1:65" s="2" customFormat="1" ht="11.25">
      <c r="A92" s="32"/>
      <c r="B92" s="33"/>
      <c r="C92" s="32"/>
      <c r="D92" s="145" t="s">
        <v>124</v>
      </c>
      <c r="E92" s="32"/>
      <c r="F92" s="146" t="s">
        <v>128</v>
      </c>
      <c r="G92" s="32"/>
      <c r="H92" s="32"/>
      <c r="I92" s="147"/>
      <c r="J92" s="32"/>
      <c r="K92" s="32"/>
      <c r="L92" s="33"/>
      <c r="M92" s="148"/>
      <c r="N92" s="149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124</v>
      </c>
      <c r="AU92" s="17" t="s">
        <v>81</v>
      </c>
    </row>
    <row r="93" spans="1:65" s="2" customFormat="1" ht="19.5">
      <c r="A93" s="32"/>
      <c r="B93" s="33"/>
      <c r="C93" s="32"/>
      <c r="D93" s="145" t="s">
        <v>125</v>
      </c>
      <c r="E93" s="32"/>
      <c r="F93" s="150" t="s">
        <v>126</v>
      </c>
      <c r="G93" s="32"/>
      <c r="H93" s="32"/>
      <c r="I93" s="147"/>
      <c r="J93" s="32"/>
      <c r="K93" s="32"/>
      <c r="L93" s="33"/>
      <c r="M93" s="148"/>
      <c r="N93" s="149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125</v>
      </c>
      <c r="AU93" s="17" t="s">
        <v>81</v>
      </c>
    </row>
    <row r="94" spans="1:65" s="2" customFormat="1" ht="16.5" customHeight="1">
      <c r="A94" s="32"/>
      <c r="B94" s="131"/>
      <c r="C94" s="132" t="s">
        <v>130</v>
      </c>
      <c r="D94" s="132" t="s">
        <v>119</v>
      </c>
      <c r="E94" s="133" t="s">
        <v>131</v>
      </c>
      <c r="F94" s="134" t="s">
        <v>132</v>
      </c>
      <c r="G94" s="135" t="s">
        <v>129</v>
      </c>
      <c r="H94" s="136">
        <v>1</v>
      </c>
      <c r="I94" s="137"/>
      <c r="J94" s="138">
        <f>ROUND(I94*H94,2)</f>
        <v>0</v>
      </c>
      <c r="K94" s="134" t="s">
        <v>3</v>
      </c>
      <c r="L94" s="33"/>
      <c r="M94" s="139" t="s">
        <v>3</v>
      </c>
      <c r="N94" s="140" t="s">
        <v>44</v>
      </c>
      <c r="O94" s="53"/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43" t="s">
        <v>123</v>
      </c>
      <c r="AT94" s="143" t="s">
        <v>119</v>
      </c>
      <c r="AU94" s="143" t="s">
        <v>81</v>
      </c>
      <c r="AY94" s="17" t="s">
        <v>118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81</v>
      </c>
      <c r="BK94" s="144">
        <f>ROUND(I94*H94,2)</f>
        <v>0</v>
      </c>
      <c r="BL94" s="17" t="s">
        <v>123</v>
      </c>
      <c r="BM94" s="143" t="s">
        <v>133</v>
      </c>
    </row>
    <row r="95" spans="1:65" s="2" customFormat="1" ht="11.25">
      <c r="A95" s="32"/>
      <c r="B95" s="33"/>
      <c r="C95" s="32"/>
      <c r="D95" s="145" t="s">
        <v>124</v>
      </c>
      <c r="E95" s="32"/>
      <c r="F95" s="146" t="s">
        <v>132</v>
      </c>
      <c r="G95" s="32"/>
      <c r="H95" s="32"/>
      <c r="I95" s="147"/>
      <c r="J95" s="32"/>
      <c r="K95" s="32"/>
      <c r="L95" s="33"/>
      <c r="M95" s="148"/>
      <c r="N95" s="149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124</v>
      </c>
      <c r="AU95" s="17" t="s">
        <v>81</v>
      </c>
    </row>
    <row r="96" spans="1:65" s="2" customFormat="1" ht="19.5">
      <c r="A96" s="32"/>
      <c r="B96" s="33"/>
      <c r="C96" s="32"/>
      <c r="D96" s="145" t="s">
        <v>125</v>
      </c>
      <c r="E96" s="32"/>
      <c r="F96" s="150" t="s">
        <v>134</v>
      </c>
      <c r="G96" s="32"/>
      <c r="H96" s="32"/>
      <c r="I96" s="147"/>
      <c r="J96" s="32"/>
      <c r="K96" s="32"/>
      <c r="L96" s="33"/>
      <c r="M96" s="148"/>
      <c r="N96" s="149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125</v>
      </c>
      <c r="AU96" s="17" t="s">
        <v>81</v>
      </c>
    </row>
    <row r="97" spans="1:65" s="2" customFormat="1" ht="16.5" customHeight="1">
      <c r="A97" s="32"/>
      <c r="B97" s="131"/>
      <c r="C97" s="132" t="s">
        <v>123</v>
      </c>
      <c r="D97" s="132" t="s">
        <v>119</v>
      </c>
      <c r="E97" s="133" t="s">
        <v>135</v>
      </c>
      <c r="F97" s="134" t="s">
        <v>136</v>
      </c>
      <c r="G97" s="135" t="s">
        <v>129</v>
      </c>
      <c r="H97" s="136">
        <v>1</v>
      </c>
      <c r="I97" s="137"/>
      <c r="J97" s="138">
        <f>ROUND(I97*H97,2)</f>
        <v>0</v>
      </c>
      <c r="K97" s="134" t="s">
        <v>3</v>
      </c>
      <c r="L97" s="33"/>
      <c r="M97" s="139" t="s">
        <v>3</v>
      </c>
      <c r="N97" s="140" t="s">
        <v>44</v>
      </c>
      <c r="O97" s="53"/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43" t="s">
        <v>123</v>
      </c>
      <c r="AT97" s="143" t="s">
        <v>119</v>
      </c>
      <c r="AU97" s="143" t="s">
        <v>81</v>
      </c>
      <c r="AY97" s="17" t="s">
        <v>118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81</v>
      </c>
      <c r="BK97" s="144">
        <f>ROUND(I97*H97,2)</f>
        <v>0</v>
      </c>
      <c r="BL97" s="17" t="s">
        <v>123</v>
      </c>
      <c r="BM97" s="143" t="s">
        <v>137</v>
      </c>
    </row>
    <row r="98" spans="1:65" s="2" customFormat="1" ht="11.25">
      <c r="A98" s="32"/>
      <c r="B98" s="33"/>
      <c r="C98" s="32"/>
      <c r="D98" s="145" t="s">
        <v>124</v>
      </c>
      <c r="E98" s="32"/>
      <c r="F98" s="146" t="s">
        <v>136</v>
      </c>
      <c r="G98" s="32"/>
      <c r="H98" s="32"/>
      <c r="I98" s="147"/>
      <c r="J98" s="32"/>
      <c r="K98" s="32"/>
      <c r="L98" s="33"/>
      <c r="M98" s="148"/>
      <c r="N98" s="149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124</v>
      </c>
      <c r="AU98" s="17" t="s">
        <v>81</v>
      </c>
    </row>
    <row r="99" spans="1:65" s="2" customFormat="1" ht="29.25">
      <c r="A99" s="32"/>
      <c r="B99" s="33"/>
      <c r="C99" s="32"/>
      <c r="D99" s="145" t="s">
        <v>125</v>
      </c>
      <c r="E99" s="32"/>
      <c r="F99" s="150" t="s">
        <v>138</v>
      </c>
      <c r="G99" s="32"/>
      <c r="H99" s="32"/>
      <c r="I99" s="147"/>
      <c r="J99" s="32"/>
      <c r="K99" s="32"/>
      <c r="L99" s="33"/>
      <c r="M99" s="148"/>
      <c r="N99" s="149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125</v>
      </c>
      <c r="AU99" s="17" t="s">
        <v>81</v>
      </c>
    </row>
    <row r="100" spans="1:65" s="11" customFormat="1" ht="25.9" customHeight="1">
      <c r="B100" s="120"/>
      <c r="D100" s="121" t="s">
        <v>72</v>
      </c>
      <c r="E100" s="122" t="s">
        <v>81</v>
      </c>
      <c r="F100" s="122" t="s">
        <v>139</v>
      </c>
      <c r="I100" s="123"/>
      <c r="J100" s="124">
        <f>BK100</f>
        <v>0</v>
      </c>
      <c r="L100" s="120"/>
      <c r="M100" s="125"/>
      <c r="N100" s="126"/>
      <c r="O100" s="126"/>
      <c r="P100" s="127">
        <f>SUM(P101:P103)</f>
        <v>0</v>
      </c>
      <c r="Q100" s="126"/>
      <c r="R100" s="127">
        <f>SUM(R101:R103)</f>
        <v>0</v>
      </c>
      <c r="S100" s="126"/>
      <c r="T100" s="128">
        <f>SUM(T101:T103)</f>
        <v>0</v>
      </c>
      <c r="AR100" s="121" t="s">
        <v>81</v>
      </c>
      <c r="AT100" s="129" t="s">
        <v>72</v>
      </c>
      <c r="AU100" s="129" t="s">
        <v>73</v>
      </c>
      <c r="AY100" s="121" t="s">
        <v>118</v>
      </c>
      <c r="BK100" s="130">
        <f>SUM(BK101:BK103)</f>
        <v>0</v>
      </c>
    </row>
    <row r="101" spans="1:65" s="2" customFormat="1" ht="16.5" customHeight="1">
      <c r="A101" s="32"/>
      <c r="B101" s="131"/>
      <c r="C101" s="132" t="s">
        <v>140</v>
      </c>
      <c r="D101" s="132" t="s">
        <v>119</v>
      </c>
      <c r="E101" s="133" t="s">
        <v>141</v>
      </c>
      <c r="F101" s="134" t="s">
        <v>142</v>
      </c>
      <c r="G101" s="135" t="s">
        <v>143</v>
      </c>
      <c r="H101" s="136">
        <v>11.52</v>
      </c>
      <c r="I101" s="137"/>
      <c r="J101" s="138">
        <f>ROUND(I101*H101,2)</f>
        <v>0</v>
      </c>
      <c r="K101" s="134" t="s">
        <v>3</v>
      </c>
      <c r="L101" s="33"/>
      <c r="M101" s="139" t="s">
        <v>3</v>
      </c>
      <c r="N101" s="140" t="s">
        <v>44</v>
      </c>
      <c r="O101" s="53"/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43" t="s">
        <v>123</v>
      </c>
      <c r="AT101" s="143" t="s">
        <v>119</v>
      </c>
      <c r="AU101" s="143" t="s">
        <v>81</v>
      </c>
      <c r="AY101" s="17" t="s">
        <v>118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81</v>
      </c>
      <c r="BK101" s="144">
        <f>ROUND(I101*H101,2)</f>
        <v>0</v>
      </c>
      <c r="BL101" s="17" t="s">
        <v>123</v>
      </c>
      <c r="BM101" s="143" t="s">
        <v>144</v>
      </c>
    </row>
    <row r="102" spans="1:65" s="2" customFormat="1" ht="11.25">
      <c r="A102" s="32"/>
      <c r="B102" s="33"/>
      <c r="C102" s="32"/>
      <c r="D102" s="145" t="s">
        <v>124</v>
      </c>
      <c r="E102" s="32"/>
      <c r="F102" s="146" t="s">
        <v>142</v>
      </c>
      <c r="G102" s="32"/>
      <c r="H102" s="32"/>
      <c r="I102" s="147"/>
      <c r="J102" s="32"/>
      <c r="K102" s="32"/>
      <c r="L102" s="33"/>
      <c r="M102" s="148"/>
      <c r="N102" s="149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124</v>
      </c>
      <c r="AU102" s="17" t="s">
        <v>81</v>
      </c>
    </row>
    <row r="103" spans="1:65" s="2" customFormat="1" ht="126.75">
      <c r="A103" s="32"/>
      <c r="B103" s="33"/>
      <c r="C103" s="32"/>
      <c r="D103" s="145" t="s">
        <v>125</v>
      </c>
      <c r="E103" s="32"/>
      <c r="F103" s="150" t="s">
        <v>145</v>
      </c>
      <c r="G103" s="32"/>
      <c r="H103" s="32"/>
      <c r="I103" s="147"/>
      <c r="J103" s="32"/>
      <c r="K103" s="32"/>
      <c r="L103" s="33"/>
      <c r="M103" s="148"/>
      <c r="N103" s="149"/>
      <c r="O103" s="53"/>
      <c r="P103" s="53"/>
      <c r="Q103" s="53"/>
      <c r="R103" s="53"/>
      <c r="S103" s="53"/>
      <c r="T103" s="5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125</v>
      </c>
      <c r="AU103" s="17" t="s">
        <v>81</v>
      </c>
    </row>
    <row r="104" spans="1:65" s="11" customFormat="1" ht="25.9" customHeight="1">
      <c r="B104" s="120"/>
      <c r="D104" s="121" t="s">
        <v>72</v>
      </c>
      <c r="E104" s="122" t="s">
        <v>83</v>
      </c>
      <c r="F104" s="122" t="s">
        <v>146</v>
      </c>
      <c r="I104" s="123"/>
      <c r="J104" s="124">
        <f>BK104</f>
        <v>0</v>
      </c>
      <c r="L104" s="120"/>
      <c r="M104" s="125"/>
      <c r="N104" s="126"/>
      <c r="O104" s="126"/>
      <c r="P104" s="127">
        <f>SUM(P105:P107)</f>
        <v>0</v>
      </c>
      <c r="Q104" s="126"/>
      <c r="R104" s="127">
        <f>SUM(R105:R107)</f>
        <v>0</v>
      </c>
      <c r="S104" s="126"/>
      <c r="T104" s="128">
        <f>SUM(T105:T107)</f>
        <v>0</v>
      </c>
      <c r="AR104" s="121" t="s">
        <v>81</v>
      </c>
      <c r="AT104" s="129" t="s">
        <v>72</v>
      </c>
      <c r="AU104" s="129" t="s">
        <v>73</v>
      </c>
      <c r="AY104" s="121" t="s">
        <v>118</v>
      </c>
      <c r="BK104" s="130">
        <f>SUM(BK105:BK107)</f>
        <v>0</v>
      </c>
    </row>
    <row r="105" spans="1:65" s="2" customFormat="1" ht="16.5" customHeight="1">
      <c r="A105" s="32"/>
      <c r="B105" s="131"/>
      <c r="C105" s="132" t="s">
        <v>133</v>
      </c>
      <c r="D105" s="132" t="s">
        <v>119</v>
      </c>
      <c r="E105" s="133" t="s">
        <v>147</v>
      </c>
      <c r="F105" s="134" t="s">
        <v>148</v>
      </c>
      <c r="G105" s="135" t="s">
        <v>143</v>
      </c>
      <c r="H105" s="136">
        <v>1.272</v>
      </c>
      <c r="I105" s="137"/>
      <c r="J105" s="138">
        <f>ROUND(I105*H105,2)</f>
        <v>0</v>
      </c>
      <c r="K105" s="134" t="s">
        <v>3</v>
      </c>
      <c r="L105" s="33"/>
      <c r="M105" s="139" t="s">
        <v>3</v>
      </c>
      <c r="N105" s="140" t="s">
        <v>44</v>
      </c>
      <c r="O105" s="53"/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43" t="s">
        <v>123</v>
      </c>
      <c r="AT105" s="143" t="s">
        <v>119</v>
      </c>
      <c r="AU105" s="143" t="s">
        <v>81</v>
      </c>
      <c r="AY105" s="17" t="s">
        <v>118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81</v>
      </c>
      <c r="BK105" s="144">
        <f>ROUND(I105*H105,2)</f>
        <v>0</v>
      </c>
      <c r="BL105" s="17" t="s">
        <v>123</v>
      </c>
      <c r="BM105" s="143" t="s">
        <v>149</v>
      </c>
    </row>
    <row r="106" spans="1:65" s="2" customFormat="1" ht="11.25">
      <c r="A106" s="32"/>
      <c r="B106" s="33"/>
      <c r="C106" s="32"/>
      <c r="D106" s="145" t="s">
        <v>124</v>
      </c>
      <c r="E106" s="32"/>
      <c r="F106" s="146" t="s">
        <v>148</v>
      </c>
      <c r="G106" s="32"/>
      <c r="H106" s="32"/>
      <c r="I106" s="147"/>
      <c r="J106" s="32"/>
      <c r="K106" s="32"/>
      <c r="L106" s="33"/>
      <c r="M106" s="148"/>
      <c r="N106" s="149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124</v>
      </c>
      <c r="AU106" s="17" t="s">
        <v>81</v>
      </c>
    </row>
    <row r="107" spans="1:65" s="2" customFormat="1" ht="165.75">
      <c r="A107" s="32"/>
      <c r="B107" s="33"/>
      <c r="C107" s="32"/>
      <c r="D107" s="145" t="s">
        <v>125</v>
      </c>
      <c r="E107" s="32"/>
      <c r="F107" s="150" t="s">
        <v>150</v>
      </c>
      <c r="G107" s="32"/>
      <c r="H107" s="32"/>
      <c r="I107" s="147"/>
      <c r="J107" s="32"/>
      <c r="K107" s="32"/>
      <c r="L107" s="33"/>
      <c r="M107" s="148"/>
      <c r="N107" s="149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125</v>
      </c>
      <c r="AU107" s="17" t="s">
        <v>81</v>
      </c>
    </row>
    <row r="108" spans="1:65" s="11" customFormat="1" ht="25.9" customHeight="1">
      <c r="B108" s="120"/>
      <c r="D108" s="121" t="s">
        <v>72</v>
      </c>
      <c r="E108" s="122" t="s">
        <v>130</v>
      </c>
      <c r="F108" s="122" t="s">
        <v>151</v>
      </c>
      <c r="I108" s="123"/>
      <c r="J108" s="124">
        <f>BK108</f>
        <v>0</v>
      </c>
      <c r="L108" s="120"/>
      <c r="M108" s="125"/>
      <c r="N108" s="126"/>
      <c r="O108" s="126"/>
      <c r="P108" s="127">
        <f>SUM(P109:P117)</f>
        <v>0</v>
      </c>
      <c r="Q108" s="126"/>
      <c r="R108" s="127">
        <f>SUM(R109:R117)</f>
        <v>0</v>
      </c>
      <c r="S108" s="126"/>
      <c r="T108" s="128">
        <f>SUM(T109:T117)</f>
        <v>0</v>
      </c>
      <c r="AR108" s="121" t="s">
        <v>81</v>
      </c>
      <c r="AT108" s="129" t="s">
        <v>72</v>
      </c>
      <c r="AU108" s="129" t="s">
        <v>73</v>
      </c>
      <c r="AY108" s="121" t="s">
        <v>118</v>
      </c>
      <c r="BK108" s="130">
        <f>SUM(BK109:BK117)</f>
        <v>0</v>
      </c>
    </row>
    <row r="109" spans="1:65" s="2" customFormat="1" ht="16.5" customHeight="1">
      <c r="A109" s="32"/>
      <c r="B109" s="131"/>
      <c r="C109" s="132" t="s">
        <v>152</v>
      </c>
      <c r="D109" s="132" t="s">
        <v>119</v>
      </c>
      <c r="E109" s="133" t="s">
        <v>153</v>
      </c>
      <c r="F109" s="134" t="s">
        <v>154</v>
      </c>
      <c r="G109" s="135" t="s">
        <v>143</v>
      </c>
      <c r="H109" s="136">
        <v>1.0489999999999999</v>
      </c>
      <c r="I109" s="137"/>
      <c r="J109" s="138">
        <f>ROUND(I109*H109,2)</f>
        <v>0</v>
      </c>
      <c r="K109" s="134" t="s">
        <v>3</v>
      </c>
      <c r="L109" s="33"/>
      <c r="M109" s="139" t="s">
        <v>3</v>
      </c>
      <c r="N109" s="140" t="s">
        <v>44</v>
      </c>
      <c r="O109" s="53"/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43" t="s">
        <v>123</v>
      </c>
      <c r="AT109" s="143" t="s">
        <v>119</v>
      </c>
      <c r="AU109" s="143" t="s">
        <v>81</v>
      </c>
      <c r="AY109" s="17" t="s">
        <v>118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81</v>
      </c>
      <c r="BK109" s="144">
        <f>ROUND(I109*H109,2)</f>
        <v>0</v>
      </c>
      <c r="BL109" s="17" t="s">
        <v>123</v>
      </c>
      <c r="BM109" s="143" t="s">
        <v>155</v>
      </c>
    </row>
    <row r="110" spans="1:65" s="2" customFormat="1" ht="11.25">
      <c r="A110" s="32"/>
      <c r="B110" s="33"/>
      <c r="C110" s="32"/>
      <c r="D110" s="145" t="s">
        <v>124</v>
      </c>
      <c r="E110" s="32"/>
      <c r="F110" s="146" t="s">
        <v>154</v>
      </c>
      <c r="G110" s="32"/>
      <c r="H110" s="32"/>
      <c r="I110" s="147"/>
      <c r="J110" s="32"/>
      <c r="K110" s="32"/>
      <c r="L110" s="33"/>
      <c r="M110" s="148"/>
      <c r="N110" s="149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124</v>
      </c>
      <c r="AU110" s="17" t="s">
        <v>81</v>
      </c>
    </row>
    <row r="111" spans="1:65" s="2" customFormat="1" ht="107.25">
      <c r="A111" s="32"/>
      <c r="B111" s="33"/>
      <c r="C111" s="32"/>
      <c r="D111" s="145" t="s">
        <v>125</v>
      </c>
      <c r="E111" s="32"/>
      <c r="F111" s="150" t="s">
        <v>156</v>
      </c>
      <c r="G111" s="32"/>
      <c r="H111" s="32"/>
      <c r="I111" s="147"/>
      <c r="J111" s="32"/>
      <c r="K111" s="32"/>
      <c r="L111" s="33"/>
      <c r="M111" s="148"/>
      <c r="N111" s="149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125</v>
      </c>
      <c r="AU111" s="17" t="s">
        <v>81</v>
      </c>
    </row>
    <row r="112" spans="1:65" s="2" customFormat="1" ht="16.5" customHeight="1">
      <c r="A112" s="32"/>
      <c r="B112" s="131"/>
      <c r="C112" s="132" t="s">
        <v>137</v>
      </c>
      <c r="D112" s="132" t="s">
        <v>119</v>
      </c>
      <c r="E112" s="133" t="s">
        <v>157</v>
      </c>
      <c r="F112" s="134" t="s">
        <v>158</v>
      </c>
      <c r="G112" s="135" t="s">
        <v>143</v>
      </c>
      <c r="H112" s="136">
        <v>1.5669999999999999</v>
      </c>
      <c r="I112" s="137"/>
      <c r="J112" s="138">
        <f>ROUND(I112*H112,2)</f>
        <v>0</v>
      </c>
      <c r="K112" s="134" t="s">
        <v>3</v>
      </c>
      <c r="L112" s="33"/>
      <c r="M112" s="139" t="s">
        <v>3</v>
      </c>
      <c r="N112" s="140" t="s">
        <v>44</v>
      </c>
      <c r="O112" s="53"/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43" t="s">
        <v>123</v>
      </c>
      <c r="AT112" s="143" t="s">
        <v>119</v>
      </c>
      <c r="AU112" s="143" t="s">
        <v>81</v>
      </c>
      <c r="AY112" s="17" t="s">
        <v>118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7" t="s">
        <v>81</v>
      </c>
      <c r="BK112" s="144">
        <f>ROUND(I112*H112,2)</f>
        <v>0</v>
      </c>
      <c r="BL112" s="17" t="s">
        <v>123</v>
      </c>
      <c r="BM112" s="143" t="s">
        <v>159</v>
      </c>
    </row>
    <row r="113" spans="1:65" s="2" customFormat="1" ht="11.25">
      <c r="A113" s="32"/>
      <c r="B113" s="33"/>
      <c r="C113" s="32"/>
      <c r="D113" s="145" t="s">
        <v>124</v>
      </c>
      <c r="E113" s="32"/>
      <c r="F113" s="146" t="s">
        <v>158</v>
      </c>
      <c r="G113" s="32"/>
      <c r="H113" s="32"/>
      <c r="I113" s="147"/>
      <c r="J113" s="32"/>
      <c r="K113" s="32"/>
      <c r="L113" s="33"/>
      <c r="M113" s="148"/>
      <c r="N113" s="149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124</v>
      </c>
      <c r="AU113" s="17" t="s">
        <v>81</v>
      </c>
    </row>
    <row r="114" spans="1:65" s="2" customFormat="1" ht="136.5">
      <c r="A114" s="32"/>
      <c r="B114" s="33"/>
      <c r="C114" s="32"/>
      <c r="D114" s="145" t="s">
        <v>125</v>
      </c>
      <c r="E114" s="32"/>
      <c r="F114" s="150" t="s">
        <v>160</v>
      </c>
      <c r="G114" s="32"/>
      <c r="H114" s="32"/>
      <c r="I114" s="147"/>
      <c r="J114" s="32"/>
      <c r="K114" s="32"/>
      <c r="L114" s="33"/>
      <c r="M114" s="148"/>
      <c r="N114" s="149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125</v>
      </c>
      <c r="AU114" s="17" t="s">
        <v>81</v>
      </c>
    </row>
    <row r="115" spans="1:65" s="2" customFormat="1" ht="16.5" customHeight="1">
      <c r="A115" s="32"/>
      <c r="B115" s="131"/>
      <c r="C115" s="132" t="s">
        <v>161</v>
      </c>
      <c r="D115" s="132" t="s">
        <v>119</v>
      </c>
      <c r="E115" s="133" t="s">
        <v>162</v>
      </c>
      <c r="F115" s="134" t="s">
        <v>163</v>
      </c>
      <c r="G115" s="135" t="s">
        <v>164</v>
      </c>
      <c r="H115" s="136">
        <v>9.5000000000000001E-2</v>
      </c>
      <c r="I115" s="137"/>
      <c r="J115" s="138">
        <f>ROUND(I115*H115,2)</f>
        <v>0</v>
      </c>
      <c r="K115" s="134" t="s">
        <v>3</v>
      </c>
      <c r="L115" s="33"/>
      <c r="M115" s="139" t="s">
        <v>3</v>
      </c>
      <c r="N115" s="140" t="s">
        <v>44</v>
      </c>
      <c r="O115" s="53"/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3" t="s">
        <v>123</v>
      </c>
      <c r="AT115" s="143" t="s">
        <v>119</v>
      </c>
      <c r="AU115" s="143" t="s">
        <v>81</v>
      </c>
      <c r="AY115" s="17" t="s">
        <v>118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81</v>
      </c>
      <c r="BK115" s="144">
        <f>ROUND(I115*H115,2)</f>
        <v>0</v>
      </c>
      <c r="BL115" s="17" t="s">
        <v>123</v>
      </c>
      <c r="BM115" s="143" t="s">
        <v>165</v>
      </c>
    </row>
    <row r="116" spans="1:65" s="2" customFormat="1" ht="11.25">
      <c r="A116" s="32"/>
      <c r="B116" s="33"/>
      <c r="C116" s="32"/>
      <c r="D116" s="145" t="s">
        <v>124</v>
      </c>
      <c r="E116" s="32"/>
      <c r="F116" s="146" t="s">
        <v>163</v>
      </c>
      <c r="G116" s="32"/>
      <c r="H116" s="32"/>
      <c r="I116" s="147"/>
      <c r="J116" s="32"/>
      <c r="K116" s="32"/>
      <c r="L116" s="33"/>
      <c r="M116" s="148"/>
      <c r="N116" s="149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124</v>
      </c>
      <c r="AU116" s="17" t="s">
        <v>81</v>
      </c>
    </row>
    <row r="117" spans="1:65" s="2" customFormat="1" ht="97.5">
      <c r="A117" s="32"/>
      <c r="B117" s="33"/>
      <c r="C117" s="32"/>
      <c r="D117" s="145" t="s">
        <v>125</v>
      </c>
      <c r="E117" s="32"/>
      <c r="F117" s="150" t="s">
        <v>166</v>
      </c>
      <c r="G117" s="32"/>
      <c r="H117" s="32"/>
      <c r="I117" s="147"/>
      <c r="J117" s="32"/>
      <c r="K117" s="32"/>
      <c r="L117" s="33"/>
      <c r="M117" s="148"/>
      <c r="N117" s="149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125</v>
      </c>
      <c r="AU117" s="17" t="s">
        <v>81</v>
      </c>
    </row>
    <row r="118" spans="1:65" s="11" customFormat="1" ht="25.9" customHeight="1">
      <c r="B118" s="120"/>
      <c r="D118" s="121" t="s">
        <v>72</v>
      </c>
      <c r="E118" s="122" t="s">
        <v>123</v>
      </c>
      <c r="F118" s="122" t="s">
        <v>167</v>
      </c>
      <c r="I118" s="123"/>
      <c r="J118" s="124">
        <f>BK118</f>
        <v>0</v>
      </c>
      <c r="L118" s="120"/>
      <c r="M118" s="125"/>
      <c r="N118" s="126"/>
      <c r="O118" s="126"/>
      <c r="P118" s="127">
        <f>SUM(P119:P124)</f>
        <v>0</v>
      </c>
      <c r="Q118" s="126"/>
      <c r="R118" s="127">
        <f>SUM(R119:R124)</f>
        <v>0</v>
      </c>
      <c r="S118" s="126"/>
      <c r="T118" s="128">
        <f>SUM(T119:T124)</f>
        <v>0</v>
      </c>
      <c r="AR118" s="121" t="s">
        <v>81</v>
      </c>
      <c r="AT118" s="129" t="s">
        <v>72</v>
      </c>
      <c r="AU118" s="129" t="s">
        <v>73</v>
      </c>
      <c r="AY118" s="121" t="s">
        <v>118</v>
      </c>
      <c r="BK118" s="130">
        <f>SUM(BK119:BK124)</f>
        <v>0</v>
      </c>
    </row>
    <row r="119" spans="1:65" s="2" customFormat="1" ht="16.5" customHeight="1">
      <c r="A119" s="32"/>
      <c r="B119" s="131"/>
      <c r="C119" s="132" t="s">
        <v>144</v>
      </c>
      <c r="D119" s="132" t="s">
        <v>119</v>
      </c>
      <c r="E119" s="133" t="s">
        <v>168</v>
      </c>
      <c r="F119" s="134" t="s">
        <v>169</v>
      </c>
      <c r="G119" s="135" t="s">
        <v>143</v>
      </c>
      <c r="H119" s="136">
        <v>3.1389999999999998</v>
      </c>
      <c r="I119" s="137"/>
      <c r="J119" s="138">
        <f>ROUND(I119*H119,2)</f>
        <v>0</v>
      </c>
      <c r="K119" s="134" t="s">
        <v>3</v>
      </c>
      <c r="L119" s="33"/>
      <c r="M119" s="139" t="s">
        <v>3</v>
      </c>
      <c r="N119" s="140" t="s">
        <v>44</v>
      </c>
      <c r="O119" s="53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43" t="s">
        <v>123</v>
      </c>
      <c r="AT119" s="143" t="s">
        <v>119</v>
      </c>
      <c r="AU119" s="143" t="s">
        <v>81</v>
      </c>
      <c r="AY119" s="17" t="s">
        <v>118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7" t="s">
        <v>81</v>
      </c>
      <c r="BK119" s="144">
        <f>ROUND(I119*H119,2)</f>
        <v>0</v>
      </c>
      <c r="BL119" s="17" t="s">
        <v>123</v>
      </c>
      <c r="BM119" s="143" t="s">
        <v>170</v>
      </c>
    </row>
    <row r="120" spans="1:65" s="2" customFormat="1" ht="11.25">
      <c r="A120" s="32"/>
      <c r="B120" s="33"/>
      <c r="C120" s="32"/>
      <c r="D120" s="145" t="s">
        <v>124</v>
      </c>
      <c r="E120" s="32"/>
      <c r="F120" s="146" t="s">
        <v>169</v>
      </c>
      <c r="G120" s="32"/>
      <c r="H120" s="32"/>
      <c r="I120" s="147"/>
      <c r="J120" s="32"/>
      <c r="K120" s="32"/>
      <c r="L120" s="33"/>
      <c r="M120" s="148"/>
      <c r="N120" s="149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124</v>
      </c>
      <c r="AU120" s="17" t="s">
        <v>81</v>
      </c>
    </row>
    <row r="121" spans="1:65" s="2" customFormat="1" ht="107.25">
      <c r="A121" s="32"/>
      <c r="B121" s="33"/>
      <c r="C121" s="32"/>
      <c r="D121" s="145" t="s">
        <v>125</v>
      </c>
      <c r="E121" s="32"/>
      <c r="F121" s="150" t="s">
        <v>156</v>
      </c>
      <c r="G121" s="32"/>
      <c r="H121" s="32"/>
      <c r="I121" s="147"/>
      <c r="J121" s="32"/>
      <c r="K121" s="32"/>
      <c r="L121" s="33"/>
      <c r="M121" s="148"/>
      <c r="N121" s="149"/>
      <c r="O121" s="53"/>
      <c r="P121" s="53"/>
      <c r="Q121" s="53"/>
      <c r="R121" s="53"/>
      <c r="S121" s="53"/>
      <c r="T121" s="54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125</v>
      </c>
      <c r="AU121" s="17" t="s">
        <v>81</v>
      </c>
    </row>
    <row r="122" spans="1:65" s="2" customFormat="1" ht="16.5" customHeight="1">
      <c r="A122" s="32"/>
      <c r="B122" s="131"/>
      <c r="C122" s="132" t="s">
        <v>171</v>
      </c>
      <c r="D122" s="132" t="s">
        <v>119</v>
      </c>
      <c r="E122" s="133" t="s">
        <v>172</v>
      </c>
      <c r="F122" s="134" t="s">
        <v>173</v>
      </c>
      <c r="G122" s="135" t="s">
        <v>143</v>
      </c>
      <c r="H122" s="136">
        <v>1.8819999999999999</v>
      </c>
      <c r="I122" s="137"/>
      <c r="J122" s="138">
        <f>ROUND(I122*H122,2)</f>
        <v>0</v>
      </c>
      <c r="K122" s="134" t="s">
        <v>3</v>
      </c>
      <c r="L122" s="33"/>
      <c r="M122" s="139" t="s">
        <v>3</v>
      </c>
      <c r="N122" s="140" t="s">
        <v>44</v>
      </c>
      <c r="O122" s="53"/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43" t="s">
        <v>123</v>
      </c>
      <c r="AT122" s="143" t="s">
        <v>119</v>
      </c>
      <c r="AU122" s="143" t="s">
        <v>81</v>
      </c>
      <c r="AY122" s="17" t="s">
        <v>118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81</v>
      </c>
      <c r="BK122" s="144">
        <f>ROUND(I122*H122,2)</f>
        <v>0</v>
      </c>
      <c r="BL122" s="17" t="s">
        <v>123</v>
      </c>
      <c r="BM122" s="143" t="s">
        <v>174</v>
      </c>
    </row>
    <row r="123" spans="1:65" s="2" customFormat="1" ht="11.25">
      <c r="A123" s="32"/>
      <c r="B123" s="33"/>
      <c r="C123" s="32"/>
      <c r="D123" s="145" t="s">
        <v>124</v>
      </c>
      <c r="E123" s="32"/>
      <c r="F123" s="146" t="s">
        <v>173</v>
      </c>
      <c r="G123" s="32"/>
      <c r="H123" s="32"/>
      <c r="I123" s="147"/>
      <c r="J123" s="32"/>
      <c r="K123" s="32"/>
      <c r="L123" s="33"/>
      <c r="M123" s="148"/>
      <c r="N123" s="149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124</v>
      </c>
      <c r="AU123" s="17" t="s">
        <v>81</v>
      </c>
    </row>
    <row r="124" spans="1:65" s="2" customFormat="1" ht="107.25">
      <c r="A124" s="32"/>
      <c r="B124" s="33"/>
      <c r="C124" s="32"/>
      <c r="D124" s="145" t="s">
        <v>125</v>
      </c>
      <c r="E124" s="32"/>
      <c r="F124" s="150" t="s">
        <v>156</v>
      </c>
      <c r="G124" s="32"/>
      <c r="H124" s="32"/>
      <c r="I124" s="147"/>
      <c r="J124" s="32"/>
      <c r="K124" s="32"/>
      <c r="L124" s="33"/>
      <c r="M124" s="148"/>
      <c r="N124" s="149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125</v>
      </c>
      <c r="AU124" s="17" t="s">
        <v>81</v>
      </c>
    </row>
    <row r="125" spans="1:65" s="11" customFormat="1" ht="25.9" customHeight="1">
      <c r="B125" s="120"/>
      <c r="D125" s="121" t="s">
        <v>72</v>
      </c>
      <c r="E125" s="122" t="s">
        <v>140</v>
      </c>
      <c r="F125" s="122" t="s">
        <v>175</v>
      </c>
      <c r="I125" s="123"/>
      <c r="J125" s="124">
        <f>BK125</f>
        <v>0</v>
      </c>
      <c r="L125" s="120"/>
      <c r="M125" s="125"/>
      <c r="N125" s="126"/>
      <c r="O125" s="126"/>
      <c r="P125" s="127">
        <f>SUM(P126:P131)</f>
        <v>0</v>
      </c>
      <c r="Q125" s="126"/>
      <c r="R125" s="127">
        <f>SUM(R126:R131)</f>
        <v>0</v>
      </c>
      <c r="S125" s="126"/>
      <c r="T125" s="128">
        <f>SUM(T126:T131)</f>
        <v>0</v>
      </c>
      <c r="AR125" s="121" t="s">
        <v>81</v>
      </c>
      <c r="AT125" s="129" t="s">
        <v>72</v>
      </c>
      <c r="AU125" s="129" t="s">
        <v>73</v>
      </c>
      <c r="AY125" s="121" t="s">
        <v>118</v>
      </c>
      <c r="BK125" s="130">
        <f>SUM(BK126:BK131)</f>
        <v>0</v>
      </c>
    </row>
    <row r="126" spans="1:65" s="2" customFormat="1" ht="16.5" customHeight="1">
      <c r="A126" s="32"/>
      <c r="B126" s="131"/>
      <c r="C126" s="132" t="s">
        <v>149</v>
      </c>
      <c r="D126" s="132" t="s">
        <v>119</v>
      </c>
      <c r="E126" s="133" t="s">
        <v>176</v>
      </c>
      <c r="F126" s="134" t="s">
        <v>177</v>
      </c>
      <c r="G126" s="135" t="s">
        <v>143</v>
      </c>
      <c r="H126" s="136">
        <v>0.72899999999999998</v>
      </c>
      <c r="I126" s="137"/>
      <c r="J126" s="138">
        <f>ROUND(I126*H126,2)</f>
        <v>0</v>
      </c>
      <c r="K126" s="134" t="s">
        <v>3</v>
      </c>
      <c r="L126" s="33"/>
      <c r="M126" s="139" t="s">
        <v>3</v>
      </c>
      <c r="N126" s="140" t="s">
        <v>44</v>
      </c>
      <c r="O126" s="53"/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43" t="s">
        <v>123</v>
      </c>
      <c r="AT126" s="143" t="s">
        <v>119</v>
      </c>
      <c r="AU126" s="143" t="s">
        <v>81</v>
      </c>
      <c r="AY126" s="17" t="s">
        <v>118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81</v>
      </c>
      <c r="BK126" s="144">
        <f>ROUND(I126*H126,2)</f>
        <v>0</v>
      </c>
      <c r="BL126" s="17" t="s">
        <v>123</v>
      </c>
      <c r="BM126" s="143" t="s">
        <v>178</v>
      </c>
    </row>
    <row r="127" spans="1:65" s="2" customFormat="1" ht="11.25">
      <c r="A127" s="32"/>
      <c r="B127" s="33"/>
      <c r="C127" s="32"/>
      <c r="D127" s="145" t="s">
        <v>124</v>
      </c>
      <c r="E127" s="32"/>
      <c r="F127" s="146" t="s">
        <v>177</v>
      </c>
      <c r="G127" s="32"/>
      <c r="H127" s="32"/>
      <c r="I127" s="147"/>
      <c r="J127" s="32"/>
      <c r="K127" s="32"/>
      <c r="L127" s="33"/>
      <c r="M127" s="148"/>
      <c r="N127" s="149"/>
      <c r="O127" s="53"/>
      <c r="P127" s="53"/>
      <c r="Q127" s="53"/>
      <c r="R127" s="53"/>
      <c r="S127" s="53"/>
      <c r="T127" s="54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124</v>
      </c>
      <c r="AU127" s="17" t="s">
        <v>81</v>
      </c>
    </row>
    <row r="128" spans="1:65" s="2" customFormat="1" ht="39">
      <c r="A128" s="32"/>
      <c r="B128" s="33"/>
      <c r="C128" s="32"/>
      <c r="D128" s="145" t="s">
        <v>125</v>
      </c>
      <c r="E128" s="32"/>
      <c r="F128" s="150" t="s">
        <v>179</v>
      </c>
      <c r="G128" s="32"/>
      <c r="H128" s="32"/>
      <c r="I128" s="147"/>
      <c r="J128" s="32"/>
      <c r="K128" s="32"/>
      <c r="L128" s="33"/>
      <c r="M128" s="148"/>
      <c r="N128" s="149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125</v>
      </c>
      <c r="AU128" s="17" t="s">
        <v>81</v>
      </c>
    </row>
    <row r="129" spans="1:65" s="2" customFormat="1" ht="16.5" customHeight="1">
      <c r="A129" s="32"/>
      <c r="B129" s="131"/>
      <c r="C129" s="132" t="s">
        <v>180</v>
      </c>
      <c r="D129" s="132" t="s">
        <v>119</v>
      </c>
      <c r="E129" s="133" t="s">
        <v>181</v>
      </c>
      <c r="F129" s="134" t="s">
        <v>182</v>
      </c>
      <c r="G129" s="135" t="s">
        <v>143</v>
      </c>
      <c r="H129" s="136">
        <v>5.28</v>
      </c>
      <c r="I129" s="137"/>
      <c r="J129" s="138">
        <f>ROUND(I129*H129,2)</f>
        <v>0</v>
      </c>
      <c r="K129" s="134" t="s">
        <v>3</v>
      </c>
      <c r="L129" s="33"/>
      <c r="M129" s="139" t="s">
        <v>3</v>
      </c>
      <c r="N129" s="140" t="s">
        <v>44</v>
      </c>
      <c r="O129" s="53"/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43" t="s">
        <v>123</v>
      </c>
      <c r="AT129" s="143" t="s">
        <v>119</v>
      </c>
      <c r="AU129" s="143" t="s">
        <v>81</v>
      </c>
      <c r="AY129" s="17" t="s">
        <v>118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81</v>
      </c>
      <c r="BK129" s="144">
        <f>ROUND(I129*H129,2)</f>
        <v>0</v>
      </c>
      <c r="BL129" s="17" t="s">
        <v>123</v>
      </c>
      <c r="BM129" s="143" t="s">
        <v>183</v>
      </c>
    </row>
    <row r="130" spans="1:65" s="2" customFormat="1" ht="11.25">
      <c r="A130" s="32"/>
      <c r="B130" s="33"/>
      <c r="C130" s="32"/>
      <c r="D130" s="145" t="s">
        <v>124</v>
      </c>
      <c r="E130" s="32"/>
      <c r="F130" s="146" t="s">
        <v>182</v>
      </c>
      <c r="G130" s="32"/>
      <c r="H130" s="32"/>
      <c r="I130" s="147"/>
      <c r="J130" s="32"/>
      <c r="K130" s="32"/>
      <c r="L130" s="33"/>
      <c r="M130" s="148"/>
      <c r="N130" s="149"/>
      <c r="O130" s="53"/>
      <c r="P130" s="53"/>
      <c r="Q130" s="53"/>
      <c r="R130" s="53"/>
      <c r="S130" s="53"/>
      <c r="T130" s="54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124</v>
      </c>
      <c r="AU130" s="17" t="s">
        <v>81</v>
      </c>
    </row>
    <row r="131" spans="1:65" s="2" customFormat="1" ht="29.25">
      <c r="A131" s="32"/>
      <c r="B131" s="33"/>
      <c r="C131" s="32"/>
      <c r="D131" s="145" t="s">
        <v>125</v>
      </c>
      <c r="E131" s="32"/>
      <c r="F131" s="150" t="s">
        <v>184</v>
      </c>
      <c r="G131" s="32"/>
      <c r="H131" s="32"/>
      <c r="I131" s="147"/>
      <c r="J131" s="32"/>
      <c r="K131" s="32"/>
      <c r="L131" s="33"/>
      <c r="M131" s="148"/>
      <c r="N131" s="149"/>
      <c r="O131" s="53"/>
      <c r="P131" s="53"/>
      <c r="Q131" s="53"/>
      <c r="R131" s="53"/>
      <c r="S131" s="53"/>
      <c r="T131" s="54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125</v>
      </c>
      <c r="AU131" s="17" t="s">
        <v>81</v>
      </c>
    </row>
    <row r="132" spans="1:65" s="11" customFormat="1" ht="25.9" customHeight="1">
      <c r="B132" s="120"/>
      <c r="D132" s="121" t="s">
        <v>72</v>
      </c>
      <c r="E132" s="122" t="s">
        <v>161</v>
      </c>
      <c r="F132" s="122" t="s">
        <v>185</v>
      </c>
      <c r="I132" s="123"/>
      <c r="J132" s="124">
        <f>BK132</f>
        <v>0</v>
      </c>
      <c r="L132" s="120"/>
      <c r="M132" s="125"/>
      <c r="N132" s="126"/>
      <c r="O132" s="126"/>
      <c r="P132" s="127">
        <f>SUM(P133:P135)</f>
        <v>0</v>
      </c>
      <c r="Q132" s="126"/>
      <c r="R132" s="127">
        <f>SUM(R133:R135)</f>
        <v>0</v>
      </c>
      <c r="S132" s="126"/>
      <c r="T132" s="128">
        <f>SUM(T133:T135)</f>
        <v>0</v>
      </c>
      <c r="AR132" s="121" t="s">
        <v>81</v>
      </c>
      <c r="AT132" s="129" t="s">
        <v>72</v>
      </c>
      <c r="AU132" s="129" t="s">
        <v>73</v>
      </c>
      <c r="AY132" s="121" t="s">
        <v>118</v>
      </c>
      <c r="BK132" s="130">
        <f>SUM(BK133:BK135)</f>
        <v>0</v>
      </c>
    </row>
    <row r="133" spans="1:65" s="2" customFormat="1" ht="16.5" customHeight="1">
      <c r="A133" s="32"/>
      <c r="B133" s="131"/>
      <c r="C133" s="132" t="s">
        <v>155</v>
      </c>
      <c r="D133" s="132" t="s">
        <v>119</v>
      </c>
      <c r="E133" s="133" t="s">
        <v>186</v>
      </c>
      <c r="F133" s="134" t="s">
        <v>187</v>
      </c>
      <c r="G133" s="135" t="s">
        <v>188</v>
      </c>
      <c r="H133" s="136">
        <v>120</v>
      </c>
      <c r="I133" s="137"/>
      <c r="J133" s="138">
        <f>ROUND(I133*H133,2)</f>
        <v>0</v>
      </c>
      <c r="K133" s="134" t="s">
        <v>3</v>
      </c>
      <c r="L133" s="33"/>
      <c r="M133" s="139" t="s">
        <v>3</v>
      </c>
      <c r="N133" s="140" t="s">
        <v>44</v>
      </c>
      <c r="O133" s="53"/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43" t="s">
        <v>123</v>
      </c>
      <c r="AT133" s="143" t="s">
        <v>119</v>
      </c>
      <c r="AU133" s="143" t="s">
        <v>81</v>
      </c>
      <c r="AY133" s="17" t="s">
        <v>118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81</v>
      </c>
      <c r="BK133" s="144">
        <f>ROUND(I133*H133,2)</f>
        <v>0</v>
      </c>
      <c r="BL133" s="17" t="s">
        <v>123</v>
      </c>
      <c r="BM133" s="143" t="s">
        <v>189</v>
      </c>
    </row>
    <row r="134" spans="1:65" s="2" customFormat="1" ht="11.25">
      <c r="A134" s="32"/>
      <c r="B134" s="33"/>
      <c r="C134" s="32"/>
      <c r="D134" s="145" t="s">
        <v>124</v>
      </c>
      <c r="E134" s="32"/>
      <c r="F134" s="146" t="s">
        <v>187</v>
      </c>
      <c r="G134" s="32"/>
      <c r="H134" s="32"/>
      <c r="I134" s="147"/>
      <c r="J134" s="32"/>
      <c r="K134" s="32"/>
      <c r="L134" s="33"/>
      <c r="M134" s="148"/>
      <c r="N134" s="149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124</v>
      </c>
      <c r="AU134" s="17" t="s">
        <v>81</v>
      </c>
    </row>
    <row r="135" spans="1:65" s="2" customFormat="1" ht="175.5">
      <c r="A135" s="32"/>
      <c r="B135" s="33"/>
      <c r="C135" s="32"/>
      <c r="D135" s="145" t="s">
        <v>125</v>
      </c>
      <c r="E135" s="32"/>
      <c r="F135" s="150" t="s">
        <v>190</v>
      </c>
      <c r="G135" s="32"/>
      <c r="H135" s="32"/>
      <c r="I135" s="147"/>
      <c r="J135" s="32"/>
      <c r="K135" s="32"/>
      <c r="L135" s="33"/>
      <c r="M135" s="151"/>
      <c r="N135" s="152"/>
      <c r="O135" s="153"/>
      <c r="P135" s="153"/>
      <c r="Q135" s="153"/>
      <c r="R135" s="153"/>
      <c r="S135" s="153"/>
      <c r="T135" s="1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125</v>
      </c>
      <c r="AU135" s="17" t="s">
        <v>81</v>
      </c>
    </row>
    <row r="136" spans="1:65" s="2" customFormat="1" ht="6.95" customHeight="1">
      <c r="A136" s="32"/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33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autoFilter ref="C85:K135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 t="s">
        <v>6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90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08" t="str">
        <f>'Rekapitulace stavby'!K6</f>
        <v>Svratka, Sedliště u Jimramova, oprava původního koryta</v>
      </c>
      <c r="F7" s="309"/>
      <c r="G7" s="309"/>
      <c r="H7" s="309"/>
      <c r="L7" s="20"/>
    </row>
    <row r="8" spans="1:46" s="2" customFormat="1" ht="12" customHeight="1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89" t="s">
        <v>191</v>
      </c>
      <c r="F9" s="310"/>
      <c r="G9" s="310"/>
      <c r="H9" s="31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0" t="str">
        <f>'Rekapitulace stavby'!AN8</f>
        <v>30. 7. 2023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30</v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31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1" t="str">
        <f>'Rekapitulace stavby'!E14</f>
        <v>Vyplň údaj</v>
      </c>
      <c r="F18" s="273"/>
      <c r="G18" s="273"/>
      <c r="H18" s="273"/>
      <c r="I18" s="27" t="s">
        <v>29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33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27" t="s">
        <v>26</v>
      </c>
      <c r="J23" s="25" t="s">
        <v>27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28</v>
      </c>
      <c r="F24" s="32"/>
      <c r="G24" s="32"/>
      <c r="H24" s="32"/>
      <c r="I24" s="27" t="s">
        <v>29</v>
      </c>
      <c r="J24" s="25" t="s">
        <v>30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78" t="s">
        <v>3</v>
      </c>
      <c r="F27" s="278"/>
      <c r="G27" s="278"/>
      <c r="H27" s="27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39</v>
      </c>
      <c r="E30" s="32"/>
      <c r="F30" s="32"/>
      <c r="G30" s="32"/>
      <c r="H30" s="32"/>
      <c r="I30" s="32"/>
      <c r="J30" s="66">
        <f>ROUND(J87,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41</v>
      </c>
      <c r="G32" s="32"/>
      <c r="H32" s="32"/>
      <c r="I32" s="36" t="s">
        <v>40</v>
      </c>
      <c r="J32" s="36" t="s">
        <v>42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43</v>
      </c>
      <c r="E33" s="27" t="s">
        <v>44</v>
      </c>
      <c r="F33" s="95">
        <f>ROUND((SUM(BE87:BE152)),  2)</f>
        <v>0</v>
      </c>
      <c r="G33" s="32"/>
      <c r="H33" s="32"/>
      <c r="I33" s="96">
        <v>0.21</v>
      </c>
      <c r="J33" s="95">
        <f>ROUND(((SUM(BE87:BE152))*I33),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45</v>
      </c>
      <c r="F34" s="95">
        <f>ROUND((SUM(BF87:BF152)),  2)</f>
        <v>0</v>
      </c>
      <c r="G34" s="32"/>
      <c r="H34" s="32"/>
      <c r="I34" s="96">
        <v>0.15</v>
      </c>
      <c r="J34" s="95">
        <f>ROUND(((SUM(BF87:BF152))*I34),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46</v>
      </c>
      <c r="F35" s="95">
        <f>ROUND((SUM(BG87:BG152)),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47</v>
      </c>
      <c r="F36" s="95">
        <f>ROUND((SUM(BH87:BH152)),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48</v>
      </c>
      <c r="F37" s="95">
        <f>ROUND((SUM(BI87:BI152)),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49</v>
      </c>
      <c r="E39" s="55"/>
      <c r="F39" s="55"/>
      <c r="G39" s="99" t="s">
        <v>50</v>
      </c>
      <c r="H39" s="100" t="s">
        <v>51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93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08" t="str">
        <f>E7</f>
        <v>Svratka, Sedliště u Jimramova, oprava původního koryta</v>
      </c>
      <c r="F48" s="309"/>
      <c r="G48" s="309"/>
      <c r="H48" s="30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89" t="str">
        <f>E9</f>
        <v>SO_00 - VRN</v>
      </c>
      <c r="F50" s="310"/>
      <c r="G50" s="310"/>
      <c r="H50" s="31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Sedliště u Jimramova</v>
      </c>
      <c r="G52" s="32"/>
      <c r="H52" s="32"/>
      <c r="I52" s="27" t="s">
        <v>23</v>
      </c>
      <c r="J52" s="50" t="str">
        <f>IF(J12="","",J12)</f>
        <v>30. 7. 2023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2"/>
      <c r="E54" s="32"/>
      <c r="F54" s="25" t="str">
        <f>E15</f>
        <v>Povodí Moravy, s.p.</v>
      </c>
      <c r="G54" s="32"/>
      <c r="H54" s="32"/>
      <c r="I54" s="27" t="s">
        <v>33</v>
      </c>
      <c r="J54" s="30" t="str">
        <f>E21</f>
        <v>Ing. Aleš Záruba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2"/>
      <c r="E55" s="32"/>
      <c r="F55" s="25" t="str">
        <f>IF(E18="","",E18)</f>
        <v>Vyplň údaj</v>
      </c>
      <c r="G55" s="32"/>
      <c r="H55" s="32"/>
      <c r="I55" s="27" t="s">
        <v>36</v>
      </c>
      <c r="J55" s="30" t="str">
        <f>E24</f>
        <v>Povodí Moravy, s.p.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94</v>
      </c>
      <c r="D57" s="97"/>
      <c r="E57" s="97"/>
      <c r="F57" s="97"/>
      <c r="G57" s="97"/>
      <c r="H57" s="97"/>
      <c r="I57" s="97"/>
      <c r="J57" s="104" t="s">
        <v>95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71</v>
      </c>
      <c r="D59" s="32"/>
      <c r="E59" s="32"/>
      <c r="F59" s="32"/>
      <c r="G59" s="32"/>
      <c r="H59" s="32"/>
      <c r="I59" s="32"/>
      <c r="J59" s="66">
        <f>J87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96</v>
      </c>
    </row>
    <row r="60" spans="1:47" s="9" customFormat="1" ht="24.95" customHeight="1">
      <c r="B60" s="106"/>
      <c r="D60" s="107" t="s">
        <v>192</v>
      </c>
      <c r="E60" s="108"/>
      <c r="F60" s="108"/>
      <c r="G60" s="108"/>
      <c r="H60" s="108"/>
      <c r="I60" s="108"/>
      <c r="J60" s="109">
        <f>J88</f>
        <v>0</v>
      </c>
      <c r="L60" s="106"/>
    </row>
    <row r="61" spans="1:47" s="12" customFormat="1" ht="19.899999999999999" customHeight="1">
      <c r="B61" s="155"/>
      <c r="D61" s="156" t="s">
        <v>193</v>
      </c>
      <c r="E61" s="157"/>
      <c r="F61" s="157"/>
      <c r="G61" s="157"/>
      <c r="H61" s="157"/>
      <c r="I61" s="157"/>
      <c r="J61" s="158">
        <f>J89</f>
        <v>0</v>
      </c>
      <c r="L61" s="155"/>
    </row>
    <row r="62" spans="1:47" s="9" customFormat="1" ht="24.95" customHeight="1">
      <c r="B62" s="106"/>
      <c r="D62" s="107" t="s">
        <v>194</v>
      </c>
      <c r="E62" s="108"/>
      <c r="F62" s="108"/>
      <c r="G62" s="108"/>
      <c r="H62" s="108"/>
      <c r="I62" s="108"/>
      <c r="J62" s="109">
        <f>J93</f>
        <v>0</v>
      </c>
      <c r="L62" s="106"/>
    </row>
    <row r="63" spans="1:47" s="9" customFormat="1" ht="24.95" customHeight="1">
      <c r="B63" s="106"/>
      <c r="D63" s="107" t="s">
        <v>195</v>
      </c>
      <c r="E63" s="108"/>
      <c r="F63" s="108"/>
      <c r="G63" s="108"/>
      <c r="H63" s="108"/>
      <c r="I63" s="108"/>
      <c r="J63" s="109">
        <f>J101</f>
        <v>0</v>
      </c>
      <c r="L63" s="106"/>
    </row>
    <row r="64" spans="1:47" s="9" customFormat="1" ht="24.95" customHeight="1">
      <c r="B64" s="106"/>
      <c r="D64" s="107" t="s">
        <v>196</v>
      </c>
      <c r="E64" s="108"/>
      <c r="F64" s="108"/>
      <c r="G64" s="108"/>
      <c r="H64" s="108"/>
      <c r="I64" s="108"/>
      <c r="J64" s="109">
        <f>J107</f>
        <v>0</v>
      </c>
      <c r="L64" s="106"/>
    </row>
    <row r="65" spans="1:31" s="9" customFormat="1" ht="24.95" customHeight="1">
      <c r="B65" s="106"/>
      <c r="D65" s="107" t="s">
        <v>197</v>
      </c>
      <c r="E65" s="108"/>
      <c r="F65" s="108"/>
      <c r="G65" s="108"/>
      <c r="H65" s="108"/>
      <c r="I65" s="108"/>
      <c r="J65" s="109">
        <f>J116</f>
        <v>0</v>
      </c>
      <c r="L65" s="106"/>
    </row>
    <row r="66" spans="1:31" s="9" customFormat="1" ht="24.95" customHeight="1">
      <c r="B66" s="106"/>
      <c r="D66" s="107" t="s">
        <v>198</v>
      </c>
      <c r="E66" s="108"/>
      <c r="F66" s="108"/>
      <c r="G66" s="108"/>
      <c r="H66" s="108"/>
      <c r="I66" s="108"/>
      <c r="J66" s="109">
        <f>J125</f>
        <v>0</v>
      </c>
      <c r="L66" s="106"/>
    </row>
    <row r="67" spans="1:31" s="9" customFormat="1" ht="24.95" customHeight="1">
      <c r="B67" s="106"/>
      <c r="D67" s="107" t="s">
        <v>199</v>
      </c>
      <c r="E67" s="108"/>
      <c r="F67" s="108"/>
      <c r="G67" s="108"/>
      <c r="H67" s="108"/>
      <c r="I67" s="108"/>
      <c r="J67" s="109">
        <f>J130</f>
        <v>0</v>
      </c>
      <c r="L67" s="106"/>
    </row>
    <row r="68" spans="1:31" s="2" customFormat="1" ht="21.75" customHeight="1">
      <c r="A68" s="32"/>
      <c r="B68" s="33"/>
      <c r="C68" s="32"/>
      <c r="D68" s="32"/>
      <c r="E68" s="32"/>
      <c r="F68" s="32"/>
      <c r="G68" s="32"/>
      <c r="H68" s="32"/>
      <c r="I68" s="32"/>
      <c r="J68" s="32"/>
      <c r="K68" s="32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6.95" customHeight="1">
      <c r="A69" s="32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3" spans="1:31" s="2" customFormat="1" ht="6.95" customHeight="1">
      <c r="A73" s="32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4.95" customHeight="1">
      <c r="A74" s="32"/>
      <c r="B74" s="33"/>
      <c r="C74" s="21" t="s">
        <v>104</v>
      </c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2"/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17</v>
      </c>
      <c r="D76" s="32"/>
      <c r="E76" s="32"/>
      <c r="F76" s="32"/>
      <c r="G76" s="32"/>
      <c r="H76" s="32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2"/>
      <c r="D77" s="32"/>
      <c r="E77" s="308" t="str">
        <f>E7</f>
        <v>Svratka, Sedliště u Jimramova, oprava původního koryta</v>
      </c>
      <c r="F77" s="309"/>
      <c r="G77" s="309"/>
      <c r="H77" s="309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91</v>
      </c>
      <c r="D78" s="32"/>
      <c r="E78" s="32"/>
      <c r="F78" s="32"/>
      <c r="G78" s="32"/>
      <c r="H78" s="32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2"/>
      <c r="D79" s="32"/>
      <c r="E79" s="289" t="str">
        <f>E9</f>
        <v>SO_00 - VRN</v>
      </c>
      <c r="F79" s="310"/>
      <c r="G79" s="310"/>
      <c r="H79" s="310"/>
      <c r="I79" s="32"/>
      <c r="J79" s="32"/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2"/>
      <c r="E81" s="32"/>
      <c r="F81" s="25" t="str">
        <f>F12</f>
        <v>Sedliště u Jimramova</v>
      </c>
      <c r="G81" s="32"/>
      <c r="H81" s="32"/>
      <c r="I81" s="27" t="s">
        <v>23</v>
      </c>
      <c r="J81" s="50" t="str">
        <f>IF(J12="","",J12)</f>
        <v>30. 7. 2023</v>
      </c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2"/>
      <c r="E83" s="32"/>
      <c r="F83" s="25" t="str">
        <f>E15</f>
        <v>Povodí Moravy, s.p.</v>
      </c>
      <c r="G83" s="32"/>
      <c r="H83" s="32"/>
      <c r="I83" s="27" t="s">
        <v>33</v>
      </c>
      <c r="J83" s="30" t="str">
        <f>E21</f>
        <v>Ing. Aleš Záruba</v>
      </c>
      <c r="K83" s="32"/>
      <c r="L83" s="8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31</v>
      </c>
      <c r="D84" s="32"/>
      <c r="E84" s="32"/>
      <c r="F84" s="25" t="str">
        <f>IF(E18="","",E18)</f>
        <v>Vyplň údaj</v>
      </c>
      <c r="G84" s="32"/>
      <c r="H84" s="32"/>
      <c r="I84" s="27" t="s">
        <v>36</v>
      </c>
      <c r="J84" s="30" t="str">
        <f>E24</f>
        <v>Povodí Moravy, s.p.</v>
      </c>
      <c r="K84" s="32"/>
      <c r="L84" s="8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8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0" customFormat="1" ht="29.25" customHeight="1">
      <c r="A86" s="110"/>
      <c r="B86" s="111"/>
      <c r="C86" s="112" t="s">
        <v>105</v>
      </c>
      <c r="D86" s="113" t="s">
        <v>58</v>
      </c>
      <c r="E86" s="113" t="s">
        <v>54</v>
      </c>
      <c r="F86" s="113" t="s">
        <v>55</v>
      </c>
      <c r="G86" s="113" t="s">
        <v>106</v>
      </c>
      <c r="H86" s="113" t="s">
        <v>107</v>
      </c>
      <c r="I86" s="113" t="s">
        <v>108</v>
      </c>
      <c r="J86" s="113" t="s">
        <v>95</v>
      </c>
      <c r="K86" s="114" t="s">
        <v>109</v>
      </c>
      <c r="L86" s="115"/>
      <c r="M86" s="57" t="s">
        <v>3</v>
      </c>
      <c r="N86" s="58" t="s">
        <v>43</v>
      </c>
      <c r="O86" s="58" t="s">
        <v>110</v>
      </c>
      <c r="P86" s="58" t="s">
        <v>111</v>
      </c>
      <c r="Q86" s="58" t="s">
        <v>112</v>
      </c>
      <c r="R86" s="58" t="s">
        <v>113</v>
      </c>
      <c r="S86" s="58" t="s">
        <v>114</v>
      </c>
      <c r="T86" s="59" t="s">
        <v>115</v>
      </c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</row>
    <row r="87" spans="1:65" s="2" customFormat="1" ht="22.9" customHeight="1">
      <c r="A87" s="32"/>
      <c r="B87" s="33"/>
      <c r="C87" s="64" t="s">
        <v>116</v>
      </c>
      <c r="D87" s="32"/>
      <c r="E87" s="32"/>
      <c r="F87" s="32"/>
      <c r="G87" s="32"/>
      <c r="H87" s="32"/>
      <c r="I87" s="32"/>
      <c r="J87" s="116">
        <f>BK87</f>
        <v>0</v>
      </c>
      <c r="K87" s="32"/>
      <c r="L87" s="33"/>
      <c r="M87" s="60"/>
      <c r="N87" s="51"/>
      <c r="O87" s="61"/>
      <c r="P87" s="117">
        <f>P88+P93+P101+P107+P116+P125+P130</f>
        <v>0</v>
      </c>
      <c r="Q87" s="61"/>
      <c r="R87" s="117">
        <f>R88+R93+R101+R107+R116+R125+R130</f>
        <v>0</v>
      </c>
      <c r="S87" s="61"/>
      <c r="T87" s="118">
        <f>T88+T93+T101+T107+T116+T125+T130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72</v>
      </c>
      <c r="AU87" s="17" t="s">
        <v>96</v>
      </c>
      <c r="BK87" s="119">
        <f>BK88+BK93+BK101+BK107+BK116+BK125+BK130</f>
        <v>0</v>
      </c>
    </row>
    <row r="88" spans="1:65" s="11" customFormat="1" ht="25.9" customHeight="1">
      <c r="B88" s="120"/>
      <c r="D88" s="121" t="s">
        <v>72</v>
      </c>
      <c r="E88" s="122" t="s">
        <v>200</v>
      </c>
      <c r="F88" s="122" t="s">
        <v>201</v>
      </c>
      <c r="I88" s="123"/>
      <c r="J88" s="124">
        <f>BK88</f>
        <v>0</v>
      </c>
      <c r="L88" s="120"/>
      <c r="M88" s="125"/>
      <c r="N88" s="126"/>
      <c r="O88" s="126"/>
      <c r="P88" s="127">
        <f>P89</f>
        <v>0</v>
      </c>
      <c r="Q88" s="126"/>
      <c r="R88" s="127">
        <f>R89</f>
        <v>0</v>
      </c>
      <c r="S88" s="126"/>
      <c r="T88" s="128">
        <f>T89</f>
        <v>0</v>
      </c>
      <c r="AR88" s="121" t="s">
        <v>81</v>
      </c>
      <c r="AT88" s="129" t="s">
        <v>72</v>
      </c>
      <c r="AU88" s="129" t="s">
        <v>73</v>
      </c>
      <c r="AY88" s="121" t="s">
        <v>118</v>
      </c>
      <c r="BK88" s="130">
        <f>BK89</f>
        <v>0</v>
      </c>
    </row>
    <row r="89" spans="1:65" s="11" customFormat="1" ht="22.9" customHeight="1">
      <c r="B89" s="120"/>
      <c r="D89" s="121" t="s">
        <v>72</v>
      </c>
      <c r="E89" s="159" t="s">
        <v>161</v>
      </c>
      <c r="F89" s="159" t="s">
        <v>202</v>
      </c>
      <c r="I89" s="123"/>
      <c r="J89" s="160">
        <f>BK89</f>
        <v>0</v>
      </c>
      <c r="L89" s="120"/>
      <c r="M89" s="125"/>
      <c r="N89" s="126"/>
      <c r="O89" s="126"/>
      <c r="P89" s="127">
        <f>SUM(P90:P92)</f>
        <v>0</v>
      </c>
      <c r="Q89" s="126"/>
      <c r="R89" s="127">
        <f>SUM(R90:R92)</f>
        <v>0</v>
      </c>
      <c r="S89" s="126"/>
      <c r="T89" s="128">
        <f>SUM(T90:T92)</f>
        <v>0</v>
      </c>
      <c r="AR89" s="121" t="s">
        <v>81</v>
      </c>
      <c r="AT89" s="129" t="s">
        <v>72</v>
      </c>
      <c r="AU89" s="129" t="s">
        <v>81</v>
      </c>
      <c r="AY89" s="121" t="s">
        <v>118</v>
      </c>
      <c r="BK89" s="130">
        <f>SUM(BK90:BK92)</f>
        <v>0</v>
      </c>
    </row>
    <row r="90" spans="1:65" s="2" customFormat="1" ht="16.5" customHeight="1">
      <c r="A90" s="32"/>
      <c r="B90" s="131"/>
      <c r="C90" s="132" t="s">
        <v>81</v>
      </c>
      <c r="D90" s="132" t="s">
        <v>119</v>
      </c>
      <c r="E90" s="133" t="s">
        <v>203</v>
      </c>
      <c r="F90" s="134" t="s">
        <v>204</v>
      </c>
      <c r="G90" s="135" t="s">
        <v>205</v>
      </c>
      <c r="H90" s="136">
        <v>1</v>
      </c>
      <c r="I90" s="137"/>
      <c r="J90" s="138">
        <f>ROUND(I90*H90,2)</f>
        <v>0</v>
      </c>
      <c r="K90" s="134" t="s">
        <v>3</v>
      </c>
      <c r="L90" s="33"/>
      <c r="M90" s="139" t="s">
        <v>3</v>
      </c>
      <c r="N90" s="140" t="s">
        <v>44</v>
      </c>
      <c r="O90" s="53"/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43" t="s">
        <v>123</v>
      </c>
      <c r="AT90" s="143" t="s">
        <v>119</v>
      </c>
      <c r="AU90" s="143" t="s">
        <v>83</v>
      </c>
      <c r="AY90" s="17" t="s">
        <v>118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81</v>
      </c>
      <c r="BK90" s="144">
        <f>ROUND(I90*H90,2)</f>
        <v>0</v>
      </c>
      <c r="BL90" s="17" t="s">
        <v>123</v>
      </c>
      <c r="BM90" s="143" t="s">
        <v>206</v>
      </c>
    </row>
    <row r="91" spans="1:65" s="2" customFormat="1" ht="11.25">
      <c r="A91" s="32"/>
      <c r="B91" s="33"/>
      <c r="C91" s="32"/>
      <c r="D91" s="145" t="s">
        <v>124</v>
      </c>
      <c r="E91" s="32"/>
      <c r="F91" s="146" t="s">
        <v>204</v>
      </c>
      <c r="G91" s="32"/>
      <c r="H91" s="32"/>
      <c r="I91" s="147"/>
      <c r="J91" s="32"/>
      <c r="K91" s="32"/>
      <c r="L91" s="33"/>
      <c r="M91" s="148"/>
      <c r="N91" s="149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124</v>
      </c>
      <c r="AU91" s="17" t="s">
        <v>83</v>
      </c>
    </row>
    <row r="92" spans="1:65" s="2" customFormat="1" ht="29.25">
      <c r="A92" s="32"/>
      <c r="B92" s="33"/>
      <c r="C92" s="32"/>
      <c r="D92" s="145" t="s">
        <v>125</v>
      </c>
      <c r="E92" s="32"/>
      <c r="F92" s="150" t="s">
        <v>207</v>
      </c>
      <c r="G92" s="32"/>
      <c r="H92" s="32"/>
      <c r="I92" s="147"/>
      <c r="J92" s="32"/>
      <c r="K92" s="32"/>
      <c r="L92" s="33"/>
      <c r="M92" s="148"/>
      <c r="N92" s="149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125</v>
      </c>
      <c r="AU92" s="17" t="s">
        <v>83</v>
      </c>
    </row>
    <row r="93" spans="1:65" s="11" customFormat="1" ht="25.9" customHeight="1">
      <c r="B93" s="120"/>
      <c r="D93" s="121" t="s">
        <v>72</v>
      </c>
      <c r="E93" s="122" t="s">
        <v>208</v>
      </c>
      <c r="F93" s="122" t="s">
        <v>209</v>
      </c>
      <c r="I93" s="123"/>
      <c r="J93" s="124">
        <f>BK93</f>
        <v>0</v>
      </c>
      <c r="L93" s="120"/>
      <c r="M93" s="125"/>
      <c r="N93" s="126"/>
      <c r="O93" s="126"/>
      <c r="P93" s="127">
        <f>SUM(P94:P100)</f>
        <v>0</v>
      </c>
      <c r="Q93" s="126"/>
      <c r="R93" s="127">
        <f>SUM(R94:R100)</f>
        <v>0</v>
      </c>
      <c r="S93" s="126"/>
      <c r="T93" s="128">
        <f>SUM(T94:T100)</f>
        <v>0</v>
      </c>
      <c r="AR93" s="121" t="s">
        <v>140</v>
      </c>
      <c r="AT93" s="129" t="s">
        <v>72</v>
      </c>
      <c r="AU93" s="129" t="s">
        <v>73</v>
      </c>
      <c r="AY93" s="121" t="s">
        <v>118</v>
      </c>
      <c r="BK93" s="130">
        <f>SUM(BK94:BK100)</f>
        <v>0</v>
      </c>
    </row>
    <row r="94" spans="1:65" s="2" customFormat="1" ht="16.5" customHeight="1">
      <c r="A94" s="32"/>
      <c r="B94" s="131"/>
      <c r="C94" s="132" t="s">
        <v>83</v>
      </c>
      <c r="D94" s="132" t="s">
        <v>119</v>
      </c>
      <c r="E94" s="133" t="s">
        <v>210</v>
      </c>
      <c r="F94" s="134" t="s">
        <v>211</v>
      </c>
      <c r="G94" s="135" t="s">
        <v>205</v>
      </c>
      <c r="H94" s="136">
        <v>1</v>
      </c>
      <c r="I94" s="137"/>
      <c r="J94" s="138">
        <f>ROUND(I94*H94,2)</f>
        <v>0</v>
      </c>
      <c r="K94" s="134" t="s">
        <v>212</v>
      </c>
      <c r="L94" s="33"/>
      <c r="M94" s="139" t="s">
        <v>3</v>
      </c>
      <c r="N94" s="140" t="s">
        <v>44</v>
      </c>
      <c r="O94" s="53"/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43" t="s">
        <v>213</v>
      </c>
      <c r="AT94" s="143" t="s">
        <v>119</v>
      </c>
      <c r="AU94" s="143" t="s">
        <v>81</v>
      </c>
      <c r="AY94" s="17" t="s">
        <v>118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81</v>
      </c>
      <c r="BK94" s="144">
        <f>ROUND(I94*H94,2)</f>
        <v>0</v>
      </c>
      <c r="BL94" s="17" t="s">
        <v>213</v>
      </c>
      <c r="BM94" s="143" t="s">
        <v>214</v>
      </c>
    </row>
    <row r="95" spans="1:65" s="2" customFormat="1" ht="11.25">
      <c r="A95" s="32"/>
      <c r="B95" s="33"/>
      <c r="C95" s="32"/>
      <c r="D95" s="145" t="s">
        <v>124</v>
      </c>
      <c r="E95" s="32"/>
      <c r="F95" s="146" t="s">
        <v>211</v>
      </c>
      <c r="G95" s="32"/>
      <c r="H95" s="32"/>
      <c r="I95" s="147"/>
      <c r="J95" s="32"/>
      <c r="K95" s="32"/>
      <c r="L95" s="33"/>
      <c r="M95" s="148"/>
      <c r="N95" s="149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124</v>
      </c>
      <c r="AU95" s="17" t="s">
        <v>81</v>
      </c>
    </row>
    <row r="96" spans="1:65" s="2" customFormat="1" ht="11.25">
      <c r="A96" s="32"/>
      <c r="B96" s="33"/>
      <c r="C96" s="32"/>
      <c r="D96" s="161" t="s">
        <v>215</v>
      </c>
      <c r="E96" s="32"/>
      <c r="F96" s="162" t="s">
        <v>216</v>
      </c>
      <c r="G96" s="32"/>
      <c r="H96" s="32"/>
      <c r="I96" s="147"/>
      <c r="J96" s="32"/>
      <c r="K96" s="32"/>
      <c r="L96" s="33"/>
      <c r="M96" s="148"/>
      <c r="N96" s="149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215</v>
      </c>
      <c r="AU96" s="17" t="s">
        <v>81</v>
      </c>
    </row>
    <row r="97" spans="1:65" s="2" customFormat="1" ht="19.5">
      <c r="A97" s="32"/>
      <c r="B97" s="33"/>
      <c r="C97" s="32"/>
      <c r="D97" s="145" t="s">
        <v>125</v>
      </c>
      <c r="E97" s="32"/>
      <c r="F97" s="150" t="s">
        <v>217</v>
      </c>
      <c r="G97" s="32"/>
      <c r="H97" s="32"/>
      <c r="I97" s="147"/>
      <c r="J97" s="32"/>
      <c r="K97" s="32"/>
      <c r="L97" s="33"/>
      <c r="M97" s="148"/>
      <c r="N97" s="149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125</v>
      </c>
      <c r="AU97" s="17" t="s">
        <v>81</v>
      </c>
    </row>
    <row r="98" spans="1:65" s="2" customFormat="1" ht="16.5" customHeight="1">
      <c r="A98" s="32"/>
      <c r="B98" s="131"/>
      <c r="C98" s="132" t="s">
        <v>130</v>
      </c>
      <c r="D98" s="132" t="s">
        <v>119</v>
      </c>
      <c r="E98" s="133" t="s">
        <v>218</v>
      </c>
      <c r="F98" s="134" t="s">
        <v>219</v>
      </c>
      <c r="G98" s="135" t="s">
        <v>205</v>
      </c>
      <c r="H98" s="136">
        <v>1</v>
      </c>
      <c r="I98" s="137"/>
      <c r="J98" s="138">
        <f>ROUND(I98*H98,2)</f>
        <v>0</v>
      </c>
      <c r="K98" s="134" t="s">
        <v>3</v>
      </c>
      <c r="L98" s="33"/>
      <c r="M98" s="139" t="s">
        <v>3</v>
      </c>
      <c r="N98" s="140" t="s">
        <v>44</v>
      </c>
      <c r="O98" s="53"/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43" t="s">
        <v>213</v>
      </c>
      <c r="AT98" s="143" t="s">
        <v>119</v>
      </c>
      <c r="AU98" s="143" t="s">
        <v>81</v>
      </c>
      <c r="AY98" s="17" t="s">
        <v>118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81</v>
      </c>
      <c r="BK98" s="144">
        <f>ROUND(I98*H98,2)</f>
        <v>0</v>
      </c>
      <c r="BL98" s="17" t="s">
        <v>213</v>
      </c>
      <c r="BM98" s="143" t="s">
        <v>220</v>
      </c>
    </row>
    <row r="99" spans="1:65" s="2" customFormat="1" ht="11.25">
      <c r="A99" s="32"/>
      <c r="B99" s="33"/>
      <c r="C99" s="32"/>
      <c r="D99" s="145" t="s">
        <v>124</v>
      </c>
      <c r="E99" s="32"/>
      <c r="F99" s="146" t="s">
        <v>219</v>
      </c>
      <c r="G99" s="32"/>
      <c r="H99" s="32"/>
      <c r="I99" s="147"/>
      <c r="J99" s="32"/>
      <c r="K99" s="32"/>
      <c r="L99" s="33"/>
      <c r="M99" s="148"/>
      <c r="N99" s="149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124</v>
      </c>
      <c r="AU99" s="17" t="s">
        <v>81</v>
      </c>
    </row>
    <row r="100" spans="1:65" s="2" customFormat="1" ht="29.25">
      <c r="A100" s="32"/>
      <c r="B100" s="33"/>
      <c r="C100" s="32"/>
      <c r="D100" s="145" t="s">
        <v>125</v>
      </c>
      <c r="E100" s="32"/>
      <c r="F100" s="150" t="s">
        <v>221</v>
      </c>
      <c r="G100" s="32"/>
      <c r="H100" s="32"/>
      <c r="I100" s="147"/>
      <c r="J100" s="32"/>
      <c r="K100" s="32"/>
      <c r="L100" s="33"/>
      <c r="M100" s="148"/>
      <c r="N100" s="149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125</v>
      </c>
      <c r="AU100" s="17" t="s">
        <v>81</v>
      </c>
    </row>
    <row r="101" spans="1:65" s="11" customFormat="1" ht="25.9" customHeight="1">
      <c r="B101" s="120"/>
      <c r="D101" s="121" t="s">
        <v>72</v>
      </c>
      <c r="E101" s="122" t="s">
        <v>222</v>
      </c>
      <c r="F101" s="122" t="s">
        <v>223</v>
      </c>
      <c r="I101" s="123"/>
      <c r="J101" s="124">
        <f>BK101</f>
        <v>0</v>
      </c>
      <c r="L101" s="120"/>
      <c r="M101" s="125"/>
      <c r="N101" s="126"/>
      <c r="O101" s="126"/>
      <c r="P101" s="127">
        <f>SUM(P102:P106)</f>
        <v>0</v>
      </c>
      <c r="Q101" s="126"/>
      <c r="R101" s="127">
        <f>SUM(R102:R106)</f>
        <v>0</v>
      </c>
      <c r="S101" s="126"/>
      <c r="T101" s="128">
        <f>SUM(T102:T106)</f>
        <v>0</v>
      </c>
      <c r="AR101" s="121" t="s">
        <v>140</v>
      </c>
      <c r="AT101" s="129" t="s">
        <v>72</v>
      </c>
      <c r="AU101" s="129" t="s">
        <v>73</v>
      </c>
      <c r="AY101" s="121" t="s">
        <v>118</v>
      </c>
      <c r="BK101" s="130">
        <f>SUM(BK102:BK106)</f>
        <v>0</v>
      </c>
    </row>
    <row r="102" spans="1:65" s="2" customFormat="1" ht="16.5" customHeight="1">
      <c r="A102" s="32"/>
      <c r="B102" s="131"/>
      <c r="C102" s="132" t="s">
        <v>123</v>
      </c>
      <c r="D102" s="132" t="s">
        <v>119</v>
      </c>
      <c r="E102" s="133" t="s">
        <v>224</v>
      </c>
      <c r="F102" s="134" t="s">
        <v>225</v>
      </c>
      <c r="G102" s="135" t="s">
        <v>205</v>
      </c>
      <c r="H102" s="136">
        <v>1</v>
      </c>
      <c r="I102" s="137"/>
      <c r="J102" s="138">
        <f>ROUND(I102*H102,2)</f>
        <v>0</v>
      </c>
      <c r="K102" s="134" t="s">
        <v>212</v>
      </c>
      <c r="L102" s="33"/>
      <c r="M102" s="139" t="s">
        <v>3</v>
      </c>
      <c r="N102" s="140" t="s">
        <v>44</v>
      </c>
      <c r="O102" s="53"/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43" t="s">
        <v>213</v>
      </c>
      <c r="AT102" s="143" t="s">
        <v>119</v>
      </c>
      <c r="AU102" s="143" t="s">
        <v>81</v>
      </c>
      <c r="AY102" s="17" t="s">
        <v>118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81</v>
      </c>
      <c r="BK102" s="144">
        <f>ROUND(I102*H102,2)</f>
        <v>0</v>
      </c>
      <c r="BL102" s="17" t="s">
        <v>213</v>
      </c>
      <c r="BM102" s="143" t="s">
        <v>226</v>
      </c>
    </row>
    <row r="103" spans="1:65" s="2" customFormat="1" ht="11.25">
      <c r="A103" s="32"/>
      <c r="B103" s="33"/>
      <c r="C103" s="32"/>
      <c r="D103" s="145" t="s">
        <v>124</v>
      </c>
      <c r="E103" s="32"/>
      <c r="F103" s="146" t="s">
        <v>227</v>
      </c>
      <c r="G103" s="32"/>
      <c r="H103" s="32"/>
      <c r="I103" s="147"/>
      <c r="J103" s="32"/>
      <c r="K103" s="32"/>
      <c r="L103" s="33"/>
      <c r="M103" s="148"/>
      <c r="N103" s="149"/>
      <c r="O103" s="53"/>
      <c r="P103" s="53"/>
      <c r="Q103" s="53"/>
      <c r="R103" s="53"/>
      <c r="S103" s="53"/>
      <c r="T103" s="5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124</v>
      </c>
      <c r="AU103" s="17" t="s">
        <v>81</v>
      </c>
    </row>
    <row r="104" spans="1:65" s="2" customFormat="1" ht="11.25">
      <c r="A104" s="32"/>
      <c r="B104" s="33"/>
      <c r="C104" s="32"/>
      <c r="D104" s="161" t="s">
        <v>215</v>
      </c>
      <c r="E104" s="32"/>
      <c r="F104" s="162" t="s">
        <v>228</v>
      </c>
      <c r="G104" s="32"/>
      <c r="H104" s="32"/>
      <c r="I104" s="147"/>
      <c r="J104" s="32"/>
      <c r="K104" s="32"/>
      <c r="L104" s="33"/>
      <c r="M104" s="148"/>
      <c r="N104" s="149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215</v>
      </c>
      <c r="AU104" s="17" t="s">
        <v>81</v>
      </c>
    </row>
    <row r="105" spans="1:65" s="2" customFormat="1" ht="16.5" customHeight="1">
      <c r="A105" s="32"/>
      <c r="B105" s="131"/>
      <c r="C105" s="132" t="s">
        <v>140</v>
      </c>
      <c r="D105" s="132" t="s">
        <v>119</v>
      </c>
      <c r="E105" s="133" t="s">
        <v>229</v>
      </c>
      <c r="F105" s="134" t="s">
        <v>230</v>
      </c>
      <c r="G105" s="135" t="s">
        <v>205</v>
      </c>
      <c r="H105" s="136">
        <v>1</v>
      </c>
      <c r="I105" s="137"/>
      <c r="J105" s="138">
        <f>ROUND(I105*H105,2)</f>
        <v>0</v>
      </c>
      <c r="K105" s="134" t="s">
        <v>3</v>
      </c>
      <c r="L105" s="33"/>
      <c r="M105" s="139" t="s">
        <v>3</v>
      </c>
      <c r="N105" s="140" t="s">
        <v>44</v>
      </c>
      <c r="O105" s="53"/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43" t="s">
        <v>123</v>
      </c>
      <c r="AT105" s="143" t="s">
        <v>119</v>
      </c>
      <c r="AU105" s="143" t="s">
        <v>81</v>
      </c>
      <c r="AY105" s="17" t="s">
        <v>118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81</v>
      </c>
      <c r="BK105" s="144">
        <f>ROUND(I105*H105,2)</f>
        <v>0</v>
      </c>
      <c r="BL105" s="17" t="s">
        <v>123</v>
      </c>
      <c r="BM105" s="143" t="s">
        <v>231</v>
      </c>
    </row>
    <row r="106" spans="1:65" s="2" customFormat="1" ht="11.25">
      <c r="A106" s="32"/>
      <c r="B106" s="33"/>
      <c r="C106" s="32"/>
      <c r="D106" s="145" t="s">
        <v>124</v>
      </c>
      <c r="E106" s="32"/>
      <c r="F106" s="146" t="s">
        <v>232</v>
      </c>
      <c r="G106" s="32"/>
      <c r="H106" s="32"/>
      <c r="I106" s="147"/>
      <c r="J106" s="32"/>
      <c r="K106" s="32"/>
      <c r="L106" s="33"/>
      <c r="M106" s="148"/>
      <c r="N106" s="149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124</v>
      </c>
      <c r="AU106" s="17" t="s">
        <v>81</v>
      </c>
    </row>
    <row r="107" spans="1:65" s="11" customFormat="1" ht="25.9" customHeight="1">
      <c r="B107" s="120"/>
      <c r="D107" s="121" t="s">
        <v>72</v>
      </c>
      <c r="E107" s="122" t="s">
        <v>233</v>
      </c>
      <c r="F107" s="122" t="s">
        <v>234</v>
      </c>
      <c r="I107" s="123"/>
      <c r="J107" s="124">
        <f>BK107</f>
        <v>0</v>
      </c>
      <c r="L107" s="120"/>
      <c r="M107" s="125"/>
      <c r="N107" s="126"/>
      <c r="O107" s="126"/>
      <c r="P107" s="127">
        <f>SUM(P108:P115)</f>
        <v>0</v>
      </c>
      <c r="Q107" s="126"/>
      <c r="R107" s="127">
        <f>SUM(R108:R115)</f>
        <v>0</v>
      </c>
      <c r="S107" s="126"/>
      <c r="T107" s="128">
        <f>SUM(T108:T115)</f>
        <v>0</v>
      </c>
      <c r="AR107" s="121" t="s">
        <v>140</v>
      </c>
      <c r="AT107" s="129" t="s">
        <v>72</v>
      </c>
      <c r="AU107" s="129" t="s">
        <v>73</v>
      </c>
      <c r="AY107" s="121" t="s">
        <v>118</v>
      </c>
      <c r="BK107" s="130">
        <f>SUM(BK108:BK115)</f>
        <v>0</v>
      </c>
    </row>
    <row r="108" spans="1:65" s="2" customFormat="1" ht="16.5" customHeight="1">
      <c r="A108" s="32"/>
      <c r="B108" s="131"/>
      <c r="C108" s="132" t="s">
        <v>133</v>
      </c>
      <c r="D108" s="132" t="s">
        <v>119</v>
      </c>
      <c r="E108" s="133" t="s">
        <v>235</v>
      </c>
      <c r="F108" s="134" t="s">
        <v>236</v>
      </c>
      <c r="G108" s="135" t="s">
        <v>205</v>
      </c>
      <c r="H108" s="136">
        <v>1</v>
      </c>
      <c r="I108" s="137"/>
      <c r="J108" s="138">
        <f>ROUND(I108*H108,2)</f>
        <v>0</v>
      </c>
      <c r="K108" s="134" t="s">
        <v>212</v>
      </c>
      <c r="L108" s="33"/>
      <c r="M108" s="139" t="s">
        <v>3</v>
      </c>
      <c r="N108" s="140" t="s">
        <v>44</v>
      </c>
      <c r="O108" s="53"/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43" t="s">
        <v>213</v>
      </c>
      <c r="AT108" s="143" t="s">
        <v>119</v>
      </c>
      <c r="AU108" s="143" t="s">
        <v>81</v>
      </c>
      <c r="AY108" s="17" t="s">
        <v>118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81</v>
      </c>
      <c r="BK108" s="144">
        <f>ROUND(I108*H108,2)</f>
        <v>0</v>
      </c>
      <c r="BL108" s="17" t="s">
        <v>213</v>
      </c>
      <c r="BM108" s="143" t="s">
        <v>237</v>
      </c>
    </row>
    <row r="109" spans="1:65" s="2" customFormat="1" ht="11.25">
      <c r="A109" s="32"/>
      <c r="B109" s="33"/>
      <c r="C109" s="32"/>
      <c r="D109" s="145" t="s">
        <v>124</v>
      </c>
      <c r="E109" s="32"/>
      <c r="F109" s="146" t="s">
        <v>238</v>
      </c>
      <c r="G109" s="32"/>
      <c r="H109" s="32"/>
      <c r="I109" s="147"/>
      <c r="J109" s="32"/>
      <c r="K109" s="32"/>
      <c r="L109" s="33"/>
      <c r="M109" s="148"/>
      <c r="N109" s="149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124</v>
      </c>
      <c r="AU109" s="17" t="s">
        <v>81</v>
      </c>
    </row>
    <row r="110" spans="1:65" s="2" customFormat="1" ht="11.25">
      <c r="A110" s="32"/>
      <c r="B110" s="33"/>
      <c r="C110" s="32"/>
      <c r="D110" s="161" t="s">
        <v>215</v>
      </c>
      <c r="E110" s="32"/>
      <c r="F110" s="162" t="s">
        <v>239</v>
      </c>
      <c r="G110" s="32"/>
      <c r="H110" s="32"/>
      <c r="I110" s="147"/>
      <c r="J110" s="32"/>
      <c r="K110" s="32"/>
      <c r="L110" s="33"/>
      <c r="M110" s="148"/>
      <c r="N110" s="149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215</v>
      </c>
      <c r="AU110" s="17" t="s">
        <v>81</v>
      </c>
    </row>
    <row r="111" spans="1:65" s="2" customFormat="1" ht="19.5">
      <c r="A111" s="32"/>
      <c r="B111" s="33"/>
      <c r="C111" s="32"/>
      <c r="D111" s="145" t="s">
        <v>125</v>
      </c>
      <c r="E111" s="32"/>
      <c r="F111" s="150" t="s">
        <v>240</v>
      </c>
      <c r="G111" s="32"/>
      <c r="H111" s="32"/>
      <c r="I111" s="147"/>
      <c r="J111" s="32"/>
      <c r="K111" s="32"/>
      <c r="L111" s="33"/>
      <c r="M111" s="148"/>
      <c r="N111" s="149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125</v>
      </c>
      <c r="AU111" s="17" t="s">
        <v>81</v>
      </c>
    </row>
    <row r="112" spans="1:65" s="2" customFormat="1" ht="16.5" customHeight="1">
      <c r="A112" s="32"/>
      <c r="B112" s="131"/>
      <c r="C112" s="132" t="s">
        <v>152</v>
      </c>
      <c r="D112" s="132" t="s">
        <v>119</v>
      </c>
      <c r="E112" s="133" t="s">
        <v>241</v>
      </c>
      <c r="F112" s="134" t="s">
        <v>242</v>
      </c>
      <c r="G112" s="135" t="s">
        <v>205</v>
      </c>
      <c r="H112" s="136">
        <v>1</v>
      </c>
      <c r="I112" s="137"/>
      <c r="J112" s="138">
        <f>ROUND(I112*H112,2)</f>
        <v>0</v>
      </c>
      <c r="K112" s="134" t="s">
        <v>212</v>
      </c>
      <c r="L112" s="33"/>
      <c r="M112" s="139" t="s">
        <v>3</v>
      </c>
      <c r="N112" s="140" t="s">
        <v>44</v>
      </c>
      <c r="O112" s="53"/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43" t="s">
        <v>213</v>
      </c>
      <c r="AT112" s="143" t="s">
        <v>119</v>
      </c>
      <c r="AU112" s="143" t="s">
        <v>81</v>
      </c>
      <c r="AY112" s="17" t="s">
        <v>118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7" t="s">
        <v>81</v>
      </c>
      <c r="BK112" s="144">
        <f>ROUND(I112*H112,2)</f>
        <v>0</v>
      </c>
      <c r="BL112" s="17" t="s">
        <v>213</v>
      </c>
      <c r="BM112" s="143" t="s">
        <v>243</v>
      </c>
    </row>
    <row r="113" spans="1:65" s="2" customFormat="1" ht="11.25">
      <c r="A113" s="32"/>
      <c r="B113" s="33"/>
      <c r="C113" s="32"/>
      <c r="D113" s="145" t="s">
        <v>124</v>
      </c>
      <c r="E113" s="32"/>
      <c r="F113" s="146" t="s">
        <v>242</v>
      </c>
      <c r="G113" s="32"/>
      <c r="H113" s="32"/>
      <c r="I113" s="147"/>
      <c r="J113" s="32"/>
      <c r="K113" s="32"/>
      <c r="L113" s="33"/>
      <c r="M113" s="148"/>
      <c r="N113" s="149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124</v>
      </c>
      <c r="AU113" s="17" t="s">
        <v>81</v>
      </c>
    </row>
    <row r="114" spans="1:65" s="2" customFormat="1" ht="11.25">
      <c r="A114" s="32"/>
      <c r="B114" s="33"/>
      <c r="C114" s="32"/>
      <c r="D114" s="161" t="s">
        <v>215</v>
      </c>
      <c r="E114" s="32"/>
      <c r="F114" s="162" t="s">
        <v>244</v>
      </c>
      <c r="G114" s="32"/>
      <c r="H114" s="32"/>
      <c r="I114" s="147"/>
      <c r="J114" s="32"/>
      <c r="K114" s="32"/>
      <c r="L114" s="33"/>
      <c r="M114" s="148"/>
      <c r="N114" s="149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215</v>
      </c>
      <c r="AU114" s="17" t="s">
        <v>81</v>
      </c>
    </row>
    <row r="115" spans="1:65" s="2" customFormat="1" ht="19.5">
      <c r="A115" s="32"/>
      <c r="B115" s="33"/>
      <c r="C115" s="32"/>
      <c r="D115" s="145" t="s">
        <v>125</v>
      </c>
      <c r="E115" s="32"/>
      <c r="F115" s="150" t="s">
        <v>245</v>
      </c>
      <c r="G115" s="32"/>
      <c r="H115" s="32"/>
      <c r="I115" s="147"/>
      <c r="J115" s="32"/>
      <c r="K115" s="32"/>
      <c r="L115" s="33"/>
      <c r="M115" s="148"/>
      <c r="N115" s="149"/>
      <c r="O115" s="53"/>
      <c r="P115" s="53"/>
      <c r="Q115" s="53"/>
      <c r="R115" s="53"/>
      <c r="S115" s="53"/>
      <c r="T115" s="54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7" t="s">
        <v>125</v>
      </c>
      <c r="AU115" s="17" t="s">
        <v>81</v>
      </c>
    </row>
    <row r="116" spans="1:65" s="11" customFormat="1" ht="25.9" customHeight="1">
      <c r="B116" s="120"/>
      <c r="D116" s="121" t="s">
        <v>72</v>
      </c>
      <c r="E116" s="122" t="s">
        <v>246</v>
      </c>
      <c r="F116" s="122" t="s">
        <v>247</v>
      </c>
      <c r="I116" s="123"/>
      <c r="J116" s="124">
        <f>BK116</f>
        <v>0</v>
      </c>
      <c r="L116" s="120"/>
      <c r="M116" s="125"/>
      <c r="N116" s="126"/>
      <c r="O116" s="126"/>
      <c r="P116" s="127">
        <f>SUM(P117:P124)</f>
        <v>0</v>
      </c>
      <c r="Q116" s="126"/>
      <c r="R116" s="127">
        <f>SUM(R117:R124)</f>
        <v>0</v>
      </c>
      <c r="S116" s="126"/>
      <c r="T116" s="128">
        <f>SUM(T117:T124)</f>
        <v>0</v>
      </c>
      <c r="AR116" s="121" t="s">
        <v>140</v>
      </c>
      <c r="AT116" s="129" t="s">
        <v>72</v>
      </c>
      <c r="AU116" s="129" t="s">
        <v>73</v>
      </c>
      <c r="AY116" s="121" t="s">
        <v>118</v>
      </c>
      <c r="BK116" s="130">
        <f>SUM(BK117:BK124)</f>
        <v>0</v>
      </c>
    </row>
    <row r="117" spans="1:65" s="2" customFormat="1" ht="16.5" customHeight="1">
      <c r="A117" s="32"/>
      <c r="B117" s="131"/>
      <c r="C117" s="132" t="s">
        <v>137</v>
      </c>
      <c r="D117" s="132" t="s">
        <v>119</v>
      </c>
      <c r="E117" s="133" t="s">
        <v>248</v>
      </c>
      <c r="F117" s="134" t="s">
        <v>249</v>
      </c>
      <c r="G117" s="135" t="s">
        <v>205</v>
      </c>
      <c r="H117" s="136">
        <v>1</v>
      </c>
      <c r="I117" s="137"/>
      <c r="J117" s="138">
        <f>ROUND(I117*H117,2)</f>
        <v>0</v>
      </c>
      <c r="K117" s="134" t="s">
        <v>212</v>
      </c>
      <c r="L117" s="33"/>
      <c r="M117" s="139" t="s">
        <v>3</v>
      </c>
      <c r="N117" s="140" t="s">
        <v>44</v>
      </c>
      <c r="O117" s="53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43" t="s">
        <v>213</v>
      </c>
      <c r="AT117" s="143" t="s">
        <v>119</v>
      </c>
      <c r="AU117" s="143" t="s">
        <v>81</v>
      </c>
      <c r="AY117" s="17" t="s">
        <v>118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7" t="s">
        <v>81</v>
      </c>
      <c r="BK117" s="144">
        <f>ROUND(I117*H117,2)</f>
        <v>0</v>
      </c>
      <c r="BL117" s="17" t="s">
        <v>213</v>
      </c>
      <c r="BM117" s="143" t="s">
        <v>250</v>
      </c>
    </row>
    <row r="118" spans="1:65" s="2" customFormat="1" ht="11.25">
      <c r="A118" s="32"/>
      <c r="B118" s="33"/>
      <c r="C118" s="32"/>
      <c r="D118" s="145" t="s">
        <v>124</v>
      </c>
      <c r="E118" s="32"/>
      <c r="F118" s="146" t="s">
        <v>251</v>
      </c>
      <c r="G118" s="32"/>
      <c r="H118" s="32"/>
      <c r="I118" s="147"/>
      <c r="J118" s="32"/>
      <c r="K118" s="32"/>
      <c r="L118" s="33"/>
      <c r="M118" s="148"/>
      <c r="N118" s="149"/>
      <c r="O118" s="53"/>
      <c r="P118" s="53"/>
      <c r="Q118" s="53"/>
      <c r="R118" s="53"/>
      <c r="S118" s="53"/>
      <c r="T118" s="54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124</v>
      </c>
      <c r="AU118" s="17" t="s">
        <v>81</v>
      </c>
    </row>
    <row r="119" spans="1:65" s="2" customFormat="1" ht="11.25">
      <c r="A119" s="32"/>
      <c r="B119" s="33"/>
      <c r="C119" s="32"/>
      <c r="D119" s="161" t="s">
        <v>215</v>
      </c>
      <c r="E119" s="32"/>
      <c r="F119" s="162" t="s">
        <v>252</v>
      </c>
      <c r="G119" s="32"/>
      <c r="H119" s="32"/>
      <c r="I119" s="147"/>
      <c r="J119" s="32"/>
      <c r="K119" s="32"/>
      <c r="L119" s="33"/>
      <c r="M119" s="148"/>
      <c r="N119" s="149"/>
      <c r="O119" s="53"/>
      <c r="P119" s="53"/>
      <c r="Q119" s="53"/>
      <c r="R119" s="53"/>
      <c r="S119" s="53"/>
      <c r="T119" s="54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215</v>
      </c>
      <c r="AU119" s="17" t="s">
        <v>81</v>
      </c>
    </row>
    <row r="120" spans="1:65" s="2" customFormat="1" ht="58.5">
      <c r="A120" s="32"/>
      <c r="B120" s="33"/>
      <c r="C120" s="32"/>
      <c r="D120" s="145" t="s">
        <v>125</v>
      </c>
      <c r="E120" s="32"/>
      <c r="F120" s="150" t="s">
        <v>253</v>
      </c>
      <c r="G120" s="32"/>
      <c r="H120" s="32"/>
      <c r="I120" s="147"/>
      <c r="J120" s="32"/>
      <c r="K120" s="32"/>
      <c r="L120" s="33"/>
      <c r="M120" s="148"/>
      <c r="N120" s="149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125</v>
      </c>
      <c r="AU120" s="17" t="s">
        <v>81</v>
      </c>
    </row>
    <row r="121" spans="1:65" s="2" customFormat="1" ht="16.5" customHeight="1">
      <c r="A121" s="32"/>
      <c r="B121" s="131"/>
      <c r="C121" s="132" t="s">
        <v>161</v>
      </c>
      <c r="D121" s="132" t="s">
        <v>119</v>
      </c>
      <c r="E121" s="133" t="s">
        <v>254</v>
      </c>
      <c r="F121" s="134" t="s">
        <v>255</v>
      </c>
      <c r="G121" s="135" t="s">
        <v>256</v>
      </c>
      <c r="H121" s="136">
        <v>1</v>
      </c>
      <c r="I121" s="137"/>
      <c r="J121" s="138">
        <f>ROUND(I121*H121,2)</f>
        <v>0</v>
      </c>
      <c r="K121" s="134" t="s">
        <v>212</v>
      </c>
      <c r="L121" s="33"/>
      <c r="M121" s="139" t="s">
        <v>3</v>
      </c>
      <c r="N121" s="140" t="s">
        <v>44</v>
      </c>
      <c r="O121" s="53"/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43" t="s">
        <v>213</v>
      </c>
      <c r="AT121" s="143" t="s">
        <v>119</v>
      </c>
      <c r="AU121" s="143" t="s">
        <v>81</v>
      </c>
      <c r="AY121" s="17" t="s">
        <v>118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7" t="s">
        <v>81</v>
      </c>
      <c r="BK121" s="144">
        <f>ROUND(I121*H121,2)</f>
        <v>0</v>
      </c>
      <c r="BL121" s="17" t="s">
        <v>213</v>
      </c>
      <c r="BM121" s="143" t="s">
        <v>257</v>
      </c>
    </row>
    <row r="122" spans="1:65" s="2" customFormat="1" ht="11.25">
      <c r="A122" s="32"/>
      <c r="B122" s="33"/>
      <c r="C122" s="32"/>
      <c r="D122" s="145" t="s">
        <v>124</v>
      </c>
      <c r="E122" s="32"/>
      <c r="F122" s="146" t="s">
        <v>255</v>
      </c>
      <c r="G122" s="32"/>
      <c r="H122" s="32"/>
      <c r="I122" s="147"/>
      <c r="J122" s="32"/>
      <c r="K122" s="32"/>
      <c r="L122" s="33"/>
      <c r="M122" s="148"/>
      <c r="N122" s="149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124</v>
      </c>
      <c r="AU122" s="17" t="s">
        <v>81</v>
      </c>
    </row>
    <row r="123" spans="1:65" s="2" customFormat="1" ht="11.25">
      <c r="A123" s="32"/>
      <c r="B123" s="33"/>
      <c r="C123" s="32"/>
      <c r="D123" s="161" t="s">
        <v>215</v>
      </c>
      <c r="E123" s="32"/>
      <c r="F123" s="162" t="s">
        <v>258</v>
      </c>
      <c r="G123" s="32"/>
      <c r="H123" s="32"/>
      <c r="I123" s="147"/>
      <c r="J123" s="32"/>
      <c r="K123" s="32"/>
      <c r="L123" s="33"/>
      <c r="M123" s="148"/>
      <c r="N123" s="149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215</v>
      </c>
      <c r="AU123" s="17" t="s">
        <v>81</v>
      </c>
    </row>
    <row r="124" spans="1:65" s="2" customFormat="1" ht="68.25">
      <c r="A124" s="32"/>
      <c r="B124" s="33"/>
      <c r="C124" s="32"/>
      <c r="D124" s="145" t="s">
        <v>125</v>
      </c>
      <c r="E124" s="32"/>
      <c r="F124" s="150" t="s">
        <v>259</v>
      </c>
      <c r="G124" s="32"/>
      <c r="H124" s="32"/>
      <c r="I124" s="147"/>
      <c r="J124" s="32"/>
      <c r="K124" s="32"/>
      <c r="L124" s="33"/>
      <c r="M124" s="148"/>
      <c r="N124" s="149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125</v>
      </c>
      <c r="AU124" s="17" t="s">
        <v>81</v>
      </c>
    </row>
    <row r="125" spans="1:65" s="11" customFormat="1" ht="25.9" customHeight="1">
      <c r="B125" s="120"/>
      <c r="D125" s="121" t="s">
        <v>72</v>
      </c>
      <c r="E125" s="122" t="s">
        <v>260</v>
      </c>
      <c r="F125" s="122" t="s">
        <v>261</v>
      </c>
      <c r="I125" s="123"/>
      <c r="J125" s="124">
        <f>BK125</f>
        <v>0</v>
      </c>
      <c r="L125" s="120"/>
      <c r="M125" s="125"/>
      <c r="N125" s="126"/>
      <c r="O125" s="126"/>
      <c r="P125" s="127">
        <f>SUM(P126:P129)</f>
        <v>0</v>
      </c>
      <c r="Q125" s="126"/>
      <c r="R125" s="127">
        <f>SUM(R126:R129)</f>
        <v>0</v>
      </c>
      <c r="S125" s="126"/>
      <c r="T125" s="128">
        <f>SUM(T126:T129)</f>
        <v>0</v>
      </c>
      <c r="AR125" s="121" t="s">
        <v>140</v>
      </c>
      <c r="AT125" s="129" t="s">
        <v>72</v>
      </c>
      <c r="AU125" s="129" t="s">
        <v>73</v>
      </c>
      <c r="AY125" s="121" t="s">
        <v>118</v>
      </c>
      <c r="BK125" s="130">
        <f>SUM(BK126:BK129)</f>
        <v>0</v>
      </c>
    </row>
    <row r="126" spans="1:65" s="2" customFormat="1" ht="16.5" customHeight="1">
      <c r="A126" s="32"/>
      <c r="B126" s="131"/>
      <c r="C126" s="132" t="s">
        <v>144</v>
      </c>
      <c r="D126" s="132" t="s">
        <v>119</v>
      </c>
      <c r="E126" s="133" t="s">
        <v>262</v>
      </c>
      <c r="F126" s="134" t="s">
        <v>263</v>
      </c>
      <c r="G126" s="135" t="s">
        <v>205</v>
      </c>
      <c r="H126" s="136">
        <v>1</v>
      </c>
      <c r="I126" s="137"/>
      <c r="J126" s="138">
        <f>ROUND(I126*H126,2)</f>
        <v>0</v>
      </c>
      <c r="K126" s="134" t="s">
        <v>212</v>
      </c>
      <c r="L126" s="33"/>
      <c r="M126" s="139" t="s">
        <v>3</v>
      </c>
      <c r="N126" s="140" t="s">
        <v>44</v>
      </c>
      <c r="O126" s="53"/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43" t="s">
        <v>213</v>
      </c>
      <c r="AT126" s="143" t="s">
        <v>119</v>
      </c>
      <c r="AU126" s="143" t="s">
        <v>81</v>
      </c>
      <c r="AY126" s="17" t="s">
        <v>118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81</v>
      </c>
      <c r="BK126" s="144">
        <f>ROUND(I126*H126,2)</f>
        <v>0</v>
      </c>
      <c r="BL126" s="17" t="s">
        <v>213</v>
      </c>
      <c r="BM126" s="143" t="s">
        <v>264</v>
      </c>
    </row>
    <row r="127" spans="1:65" s="2" customFormat="1" ht="11.25">
      <c r="A127" s="32"/>
      <c r="B127" s="33"/>
      <c r="C127" s="32"/>
      <c r="D127" s="145" t="s">
        <v>124</v>
      </c>
      <c r="E127" s="32"/>
      <c r="F127" s="146" t="s">
        <v>263</v>
      </c>
      <c r="G127" s="32"/>
      <c r="H127" s="32"/>
      <c r="I127" s="147"/>
      <c r="J127" s="32"/>
      <c r="K127" s="32"/>
      <c r="L127" s="33"/>
      <c r="M127" s="148"/>
      <c r="N127" s="149"/>
      <c r="O127" s="53"/>
      <c r="P127" s="53"/>
      <c r="Q127" s="53"/>
      <c r="R127" s="53"/>
      <c r="S127" s="53"/>
      <c r="T127" s="54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124</v>
      </c>
      <c r="AU127" s="17" t="s">
        <v>81</v>
      </c>
    </row>
    <row r="128" spans="1:65" s="2" customFormat="1" ht="11.25">
      <c r="A128" s="32"/>
      <c r="B128" s="33"/>
      <c r="C128" s="32"/>
      <c r="D128" s="161" t="s">
        <v>215</v>
      </c>
      <c r="E128" s="32"/>
      <c r="F128" s="162" t="s">
        <v>265</v>
      </c>
      <c r="G128" s="32"/>
      <c r="H128" s="32"/>
      <c r="I128" s="147"/>
      <c r="J128" s="32"/>
      <c r="K128" s="32"/>
      <c r="L128" s="33"/>
      <c r="M128" s="148"/>
      <c r="N128" s="149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215</v>
      </c>
      <c r="AU128" s="17" t="s">
        <v>81</v>
      </c>
    </row>
    <row r="129" spans="1:65" s="2" customFormat="1" ht="19.5">
      <c r="A129" s="32"/>
      <c r="B129" s="33"/>
      <c r="C129" s="32"/>
      <c r="D129" s="145" t="s">
        <v>125</v>
      </c>
      <c r="E129" s="32"/>
      <c r="F129" s="150" t="s">
        <v>266</v>
      </c>
      <c r="G129" s="32"/>
      <c r="H129" s="32"/>
      <c r="I129" s="147"/>
      <c r="J129" s="32"/>
      <c r="K129" s="32"/>
      <c r="L129" s="33"/>
      <c r="M129" s="148"/>
      <c r="N129" s="149"/>
      <c r="O129" s="53"/>
      <c r="P129" s="53"/>
      <c r="Q129" s="53"/>
      <c r="R129" s="53"/>
      <c r="S129" s="53"/>
      <c r="T129" s="54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125</v>
      </c>
      <c r="AU129" s="17" t="s">
        <v>81</v>
      </c>
    </row>
    <row r="130" spans="1:65" s="11" customFormat="1" ht="25.9" customHeight="1">
      <c r="B130" s="120"/>
      <c r="D130" s="121" t="s">
        <v>72</v>
      </c>
      <c r="E130" s="122" t="s">
        <v>267</v>
      </c>
      <c r="F130" s="122" t="s">
        <v>268</v>
      </c>
      <c r="I130" s="123"/>
      <c r="J130" s="124">
        <f>BK130</f>
        <v>0</v>
      </c>
      <c r="L130" s="120"/>
      <c r="M130" s="125"/>
      <c r="N130" s="126"/>
      <c r="O130" s="126"/>
      <c r="P130" s="127">
        <f>SUM(P131:P152)</f>
        <v>0</v>
      </c>
      <c r="Q130" s="126"/>
      <c r="R130" s="127">
        <f>SUM(R131:R152)</f>
        <v>0</v>
      </c>
      <c r="S130" s="126"/>
      <c r="T130" s="128">
        <f>SUM(T131:T152)</f>
        <v>0</v>
      </c>
      <c r="AR130" s="121" t="s">
        <v>140</v>
      </c>
      <c r="AT130" s="129" t="s">
        <v>72</v>
      </c>
      <c r="AU130" s="129" t="s">
        <v>73</v>
      </c>
      <c r="AY130" s="121" t="s">
        <v>118</v>
      </c>
      <c r="BK130" s="130">
        <f>SUM(BK131:BK152)</f>
        <v>0</v>
      </c>
    </row>
    <row r="131" spans="1:65" s="2" customFormat="1" ht="16.5" customHeight="1">
      <c r="A131" s="32"/>
      <c r="B131" s="131"/>
      <c r="C131" s="132" t="s">
        <v>171</v>
      </c>
      <c r="D131" s="132" t="s">
        <v>119</v>
      </c>
      <c r="E131" s="133" t="s">
        <v>269</v>
      </c>
      <c r="F131" s="134" t="s">
        <v>270</v>
      </c>
      <c r="G131" s="135" t="s">
        <v>205</v>
      </c>
      <c r="H131" s="136">
        <v>1</v>
      </c>
      <c r="I131" s="137"/>
      <c r="J131" s="138">
        <f>ROUND(I131*H131,2)</f>
        <v>0</v>
      </c>
      <c r="K131" s="134" t="s">
        <v>212</v>
      </c>
      <c r="L131" s="33"/>
      <c r="M131" s="139" t="s">
        <v>3</v>
      </c>
      <c r="N131" s="140" t="s">
        <v>44</v>
      </c>
      <c r="O131" s="53"/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43" t="s">
        <v>213</v>
      </c>
      <c r="AT131" s="143" t="s">
        <v>119</v>
      </c>
      <c r="AU131" s="143" t="s">
        <v>81</v>
      </c>
      <c r="AY131" s="17" t="s">
        <v>118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81</v>
      </c>
      <c r="BK131" s="144">
        <f>ROUND(I131*H131,2)</f>
        <v>0</v>
      </c>
      <c r="BL131" s="17" t="s">
        <v>213</v>
      </c>
      <c r="BM131" s="143" t="s">
        <v>271</v>
      </c>
    </row>
    <row r="132" spans="1:65" s="2" customFormat="1" ht="11.25">
      <c r="A132" s="32"/>
      <c r="B132" s="33"/>
      <c r="C132" s="32"/>
      <c r="D132" s="145" t="s">
        <v>124</v>
      </c>
      <c r="E132" s="32"/>
      <c r="F132" s="146" t="s">
        <v>270</v>
      </c>
      <c r="G132" s="32"/>
      <c r="H132" s="32"/>
      <c r="I132" s="147"/>
      <c r="J132" s="32"/>
      <c r="K132" s="32"/>
      <c r="L132" s="33"/>
      <c r="M132" s="148"/>
      <c r="N132" s="149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124</v>
      </c>
      <c r="AU132" s="17" t="s">
        <v>81</v>
      </c>
    </row>
    <row r="133" spans="1:65" s="2" customFormat="1" ht="11.25">
      <c r="A133" s="32"/>
      <c r="B133" s="33"/>
      <c r="C133" s="32"/>
      <c r="D133" s="161" t="s">
        <v>215</v>
      </c>
      <c r="E133" s="32"/>
      <c r="F133" s="162" t="s">
        <v>272</v>
      </c>
      <c r="G133" s="32"/>
      <c r="H133" s="32"/>
      <c r="I133" s="147"/>
      <c r="J133" s="32"/>
      <c r="K133" s="32"/>
      <c r="L133" s="33"/>
      <c r="M133" s="148"/>
      <c r="N133" s="149"/>
      <c r="O133" s="53"/>
      <c r="P133" s="53"/>
      <c r="Q133" s="53"/>
      <c r="R133" s="53"/>
      <c r="S133" s="53"/>
      <c r="T133" s="54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215</v>
      </c>
      <c r="AU133" s="17" t="s">
        <v>81</v>
      </c>
    </row>
    <row r="134" spans="1:65" s="2" customFormat="1" ht="19.5">
      <c r="A134" s="32"/>
      <c r="B134" s="33"/>
      <c r="C134" s="32"/>
      <c r="D134" s="145" t="s">
        <v>125</v>
      </c>
      <c r="E134" s="32"/>
      <c r="F134" s="150" t="s">
        <v>273</v>
      </c>
      <c r="G134" s="32"/>
      <c r="H134" s="32"/>
      <c r="I134" s="147"/>
      <c r="J134" s="32"/>
      <c r="K134" s="32"/>
      <c r="L134" s="33"/>
      <c r="M134" s="148"/>
      <c r="N134" s="149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125</v>
      </c>
      <c r="AU134" s="17" t="s">
        <v>81</v>
      </c>
    </row>
    <row r="135" spans="1:65" s="2" customFormat="1" ht="16.5" customHeight="1">
      <c r="A135" s="32"/>
      <c r="B135" s="131"/>
      <c r="C135" s="132" t="s">
        <v>149</v>
      </c>
      <c r="D135" s="132" t="s">
        <v>119</v>
      </c>
      <c r="E135" s="133" t="s">
        <v>274</v>
      </c>
      <c r="F135" s="134" t="s">
        <v>275</v>
      </c>
      <c r="G135" s="135" t="s">
        <v>205</v>
      </c>
      <c r="H135" s="136">
        <v>1</v>
      </c>
      <c r="I135" s="137"/>
      <c r="J135" s="138">
        <f>ROUND(I135*H135,2)</f>
        <v>0</v>
      </c>
      <c r="K135" s="134" t="s">
        <v>3</v>
      </c>
      <c r="L135" s="33"/>
      <c r="M135" s="139" t="s">
        <v>3</v>
      </c>
      <c r="N135" s="140" t="s">
        <v>44</v>
      </c>
      <c r="O135" s="53"/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43" t="s">
        <v>213</v>
      </c>
      <c r="AT135" s="143" t="s">
        <v>119</v>
      </c>
      <c r="AU135" s="143" t="s">
        <v>81</v>
      </c>
      <c r="AY135" s="17" t="s">
        <v>118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81</v>
      </c>
      <c r="BK135" s="144">
        <f>ROUND(I135*H135,2)</f>
        <v>0</v>
      </c>
      <c r="BL135" s="17" t="s">
        <v>213</v>
      </c>
      <c r="BM135" s="143" t="s">
        <v>276</v>
      </c>
    </row>
    <row r="136" spans="1:65" s="2" customFormat="1" ht="11.25">
      <c r="A136" s="32"/>
      <c r="B136" s="33"/>
      <c r="C136" s="32"/>
      <c r="D136" s="145" t="s">
        <v>124</v>
      </c>
      <c r="E136" s="32"/>
      <c r="F136" s="146" t="s">
        <v>275</v>
      </c>
      <c r="G136" s="32"/>
      <c r="H136" s="32"/>
      <c r="I136" s="147"/>
      <c r="J136" s="32"/>
      <c r="K136" s="32"/>
      <c r="L136" s="33"/>
      <c r="M136" s="148"/>
      <c r="N136" s="149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124</v>
      </c>
      <c r="AU136" s="17" t="s">
        <v>81</v>
      </c>
    </row>
    <row r="137" spans="1:65" s="2" customFormat="1" ht="16.5" customHeight="1">
      <c r="A137" s="32"/>
      <c r="B137" s="131"/>
      <c r="C137" s="132" t="s">
        <v>180</v>
      </c>
      <c r="D137" s="132" t="s">
        <v>119</v>
      </c>
      <c r="E137" s="133" t="s">
        <v>277</v>
      </c>
      <c r="F137" s="134" t="s">
        <v>278</v>
      </c>
      <c r="G137" s="135" t="s">
        <v>205</v>
      </c>
      <c r="H137" s="136">
        <v>1</v>
      </c>
      <c r="I137" s="137"/>
      <c r="J137" s="138">
        <f>ROUND(I137*H137,2)</f>
        <v>0</v>
      </c>
      <c r="K137" s="134" t="s">
        <v>3</v>
      </c>
      <c r="L137" s="33"/>
      <c r="M137" s="139" t="s">
        <v>3</v>
      </c>
      <c r="N137" s="140" t="s">
        <v>44</v>
      </c>
      <c r="O137" s="53"/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43" t="s">
        <v>213</v>
      </c>
      <c r="AT137" s="143" t="s">
        <v>119</v>
      </c>
      <c r="AU137" s="143" t="s">
        <v>81</v>
      </c>
      <c r="AY137" s="17" t="s">
        <v>118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81</v>
      </c>
      <c r="BK137" s="144">
        <f>ROUND(I137*H137,2)</f>
        <v>0</v>
      </c>
      <c r="BL137" s="17" t="s">
        <v>213</v>
      </c>
      <c r="BM137" s="143" t="s">
        <v>279</v>
      </c>
    </row>
    <row r="138" spans="1:65" s="2" customFormat="1" ht="11.25">
      <c r="A138" s="32"/>
      <c r="B138" s="33"/>
      <c r="C138" s="32"/>
      <c r="D138" s="145" t="s">
        <v>124</v>
      </c>
      <c r="E138" s="32"/>
      <c r="F138" s="146" t="s">
        <v>280</v>
      </c>
      <c r="G138" s="32"/>
      <c r="H138" s="32"/>
      <c r="I138" s="147"/>
      <c r="J138" s="32"/>
      <c r="K138" s="32"/>
      <c r="L138" s="33"/>
      <c r="M138" s="148"/>
      <c r="N138" s="149"/>
      <c r="O138" s="53"/>
      <c r="P138" s="53"/>
      <c r="Q138" s="53"/>
      <c r="R138" s="53"/>
      <c r="S138" s="53"/>
      <c r="T138" s="54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124</v>
      </c>
      <c r="AU138" s="17" t="s">
        <v>81</v>
      </c>
    </row>
    <row r="139" spans="1:65" s="2" customFormat="1" ht="37.9" customHeight="1">
      <c r="A139" s="32"/>
      <c r="B139" s="131"/>
      <c r="C139" s="132" t="s">
        <v>155</v>
      </c>
      <c r="D139" s="132" t="s">
        <v>119</v>
      </c>
      <c r="E139" s="133" t="s">
        <v>281</v>
      </c>
      <c r="F139" s="134" t="s">
        <v>282</v>
      </c>
      <c r="G139" s="135" t="s">
        <v>205</v>
      </c>
      <c r="H139" s="136">
        <v>1</v>
      </c>
      <c r="I139" s="137"/>
      <c r="J139" s="138">
        <f>ROUND(I139*H139,2)</f>
        <v>0</v>
      </c>
      <c r="K139" s="134" t="s">
        <v>3</v>
      </c>
      <c r="L139" s="33"/>
      <c r="M139" s="139" t="s">
        <v>3</v>
      </c>
      <c r="N139" s="140" t="s">
        <v>44</v>
      </c>
      <c r="O139" s="53"/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43" t="s">
        <v>213</v>
      </c>
      <c r="AT139" s="143" t="s">
        <v>119</v>
      </c>
      <c r="AU139" s="143" t="s">
        <v>81</v>
      </c>
      <c r="AY139" s="17" t="s">
        <v>118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81</v>
      </c>
      <c r="BK139" s="144">
        <f>ROUND(I139*H139,2)</f>
        <v>0</v>
      </c>
      <c r="BL139" s="17" t="s">
        <v>213</v>
      </c>
      <c r="BM139" s="143" t="s">
        <v>283</v>
      </c>
    </row>
    <row r="140" spans="1:65" s="2" customFormat="1" ht="19.5">
      <c r="A140" s="32"/>
      <c r="B140" s="33"/>
      <c r="C140" s="32"/>
      <c r="D140" s="145" t="s">
        <v>124</v>
      </c>
      <c r="E140" s="32"/>
      <c r="F140" s="146" t="s">
        <v>284</v>
      </c>
      <c r="G140" s="32"/>
      <c r="H140" s="32"/>
      <c r="I140" s="147"/>
      <c r="J140" s="32"/>
      <c r="K140" s="32"/>
      <c r="L140" s="33"/>
      <c r="M140" s="148"/>
      <c r="N140" s="149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124</v>
      </c>
      <c r="AU140" s="17" t="s">
        <v>81</v>
      </c>
    </row>
    <row r="141" spans="1:65" s="2" customFormat="1" ht="16.5" customHeight="1">
      <c r="A141" s="32"/>
      <c r="B141" s="131"/>
      <c r="C141" s="132" t="s">
        <v>9</v>
      </c>
      <c r="D141" s="132" t="s">
        <v>119</v>
      </c>
      <c r="E141" s="133" t="s">
        <v>285</v>
      </c>
      <c r="F141" s="134" t="s">
        <v>286</v>
      </c>
      <c r="G141" s="135" t="s">
        <v>205</v>
      </c>
      <c r="H141" s="136">
        <v>1</v>
      </c>
      <c r="I141" s="137"/>
      <c r="J141" s="138">
        <f>ROUND(I141*H141,2)</f>
        <v>0</v>
      </c>
      <c r="K141" s="134" t="s">
        <v>3</v>
      </c>
      <c r="L141" s="33"/>
      <c r="M141" s="139" t="s">
        <v>3</v>
      </c>
      <c r="N141" s="140" t="s">
        <v>44</v>
      </c>
      <c r="O141" s="53"/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43" t="s">
        <v>213</v>
      </c>
      <c r="AT141" s="143" t="s">
        <v>119</v>
      </c>
      <c r="AU141" s="143" t="s">
        <v>81</v>
      </c>
      <c r="AY141" s="17" t="s">
        <v>118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81</v>
      </c>
      <c r="BK141" s="144">
        <f>ROUND(I141*H141,2)</f>
        <v>0</v>
      </c>
      <c r="BL141" s="17" t="s">
        <v>213</v>
      </c>
      <c r="BM141" s="143" t="s">
        <v>287</v>
      </c>
    </row>
    <row r="142" spans="1:65" s="2" customFormat="1" ht="11.25">
      <c r="A142" s="32"/>
      <c r="B142" s="33"/>
      <c r="C142" s="32"/>
      <c r="D142" s="145" t="s">
        <v>124</v>
      </c>
      <c r="E142" s="32"/>
      <c r="F142" s="146" t="s">
        <v>288</v>
      </c>
      <c r="G142" s="32"/>
      <c r="H142" s="32"/>
      <c r="I142" s="147"/>
      <c r="J142" s="32"/>
      <c r="K142" s="32"/>
      <c r="L142" s="33"/>
      <c r="M142" s="148"/>
      <c r="N142" s="149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124</v>
      </c>
      <c r="AU142" s="17" t="s">
        <v>81</v>
      </c>
    </row>
    <row r="143" spans="1:65" s="2" customFormat="1" ht="39">
      <c r="A143" s="32"/>
      <c r="B143" s="33"/>
      <c r="C143" s="32"/>
      <c r="D143" s="145" t="s">
        <v>125</v>
      </c>
      <c r="E143" s="32"/>
      <c r="F143" s="150" t="s">
        <v>289</v>
      </c>
      <c r="G143" s="32"/>
      <c r="H143" s="32"/>
      <c r="I143" s="147"/>
      <c r="J143" s="32"/>
      <c r="K143" s="32"/>
      <c r="L143" s="33"/>
      <c r="M143" s="148"/>
      <c r="N143" s="149"/>
      <c r="O143" s="53"/>
      <c r="P143" s="53"/>
      <c r="Q143" s="53"/>
      <c r="R143" s="53"/>
      <c r="S143" s="53"/>
      <c r="T143" s="54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125</v>
      </c>
      <c r="AU143" s="17" t="s">
        <v>81</v>
      </c>
    </row>
    <row r="144" spans="1:65" s="2" customFormat="1" ht="16.5" customHeight="1">
      <c r="A144" s="32"/>
      <c r="B144" s="131"/>
      <c r="C144" s="132" t="s">
        <v>159</v>
      </c>
      <c r="D144" s="132" t="s">
        <v>119</v>
      </c>
      <c r="E144" s="133" t="s">
        <v>290</v>
      </c>
      <c r="F144" s="134" t="s">
        <v>291</v>
      </c>
      <c r="G144" s="135" t="s">
        <v>205</v>
      </c>
      <c r="H144" s="136">
        <v>1</v>
      </c>
      <c r="I144" s="137"/>
      <c r="J144" s="138">
        <f>ROUND(I144*H144,2)</f>
        <v>0</v>
      </c>
      <c r="K144" s="134" t="s">
        <v>3</v>
      </c>
      <c r="L144" s="33"/>
      <c r="M144" s="139" t="s">
        <v>3</v>
      </c>
      <c r="N144" s="140" t="s">
        <v>44</v>
      </c>
      <c r="O144" s="53"/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43" t="s">
        <v>213</v>
      </c>
      <c r="AT144" s="143" t="s">
        <v>119</v>
      </c>
      <c r="AU144" s="143" t="s">
        <v>81</v>
      </c>
      <c r="AY144" s="17" t="s">
        <v>118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81</v>
      </c>
      <c r="BK144" s="144">
        <f>ROUND(I144*H144,2)</f>
        <v>0</v>
      </c>
      <c r="BL144" s="17" t="s">
        <v>213</v>
      </c>
      <c r="BM144" s="143" t="s">
        <v>292</v>
      </c>
    </row>
    <row r="145" spans="1:65" s="2" customFormat="1" ht="11.25">
      <c r="A145" s="32"/>
      <c r="B145" s="33"/>
      <c r="C145" s="32"/>
      <c r="D145" s="145" t="s">
        <v>124</v>
      </c>
      <c r="E145" s="32"/>
      <c r="F145" s="146" t="s">
        <v>293</v>
      </c>
      <c r="G145" s="32"/>
      <c r="H145" s="32"/>
      <c r="I145" s="147"/>
      <c r="J145" s="32"/>
      <c r="K145" s="32"/>
      <c r="L145" s="33"/>
      <c r="M145" s="148"/>
      <c r="N145" s="149"/>
      <c r="O145" s="53"/>
      <c r="P145" s="53"/>
      <c r="Q145" s="53"/>
      <c r="R145" s="53"/>
      <c r="S145" s="53"/>
      <c r="T145" s="54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124</v>
      </c>
      <c r="AU145" s="17" t="s">
        <v>81</v>
      </c>
    </row>
    <row r="146" spans="1:65" s="2" customFormat="1" ht="29.25">
      <c r="A146" s="32"/>
      <c r="B146" s="33"/>
      <c r="C146" s="32"/>
      <c r="D146" s="145" t="s">
        <v>125</v>
      </c>
      <c r="E146" s="32"/>
      <c r="F146" s="150" t="s">
        <v>294</v>
      </c>
      <c r="G146" s="32"/>
      <c r="H146" s="32"/>
      <c r="I146" s="147"/>
      <c r="J146" s="32"/>
      <c r="K146" s="32"/>
      <c r="L146" s="33"/>
      <c r="M146" s="148"/>
      <c r="N146" s="149"/>
      <c r="O146" s="53"/>
      <c r="P146" s="53"/>
      <c r="Q146" s="53"/>
      <c r="R146" s="53"/>
      <c r="S146" s="53"/>
      <c r="T146" s="54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125</v>
      </c>
      <c r="AU146" s="17" t="s">
        <v>81</v>
      </c>
    </row>
    <row r="147" spans="1:65" s="2" customFormat="1" ht="16.5" customHeight="1">
      <c r="A147" s="32"/>
      <c r="B147" s="131"/>
      <c r="C147" s="132" t="s">
        <v>295</v>
      </c>
      <c r="D147" s="132" t="s">
        <v>119</v>
      </c>
      <c r="E147" s="133" t="s">
        <v>296</v>
      </c>
      <c r="F147" s="134" t="s">
        <v>297</v>
      </c>
      <c r="G147" s="135" t="s">
        <v>205</v>
      </c>
      <c r="H147" s="136">
        <v>1</v>
      </c>
      <c r="I147" s="137"/>
      <c r="J147" s="138">
        <f>ROUND(I147*H147,2)</f>
        <v>0</v>
      </c>
      <c r="K147" s="134" t="s">
        <v>3</v>
      </c>
      <c r="L147" s="33"/>
      <c r="M147" s="139" t="s">
        <v>3</v>
      </c>
      <c r="N147" s="140" t="s">
        <v>44</v>
      </c>
      <c r="O147" s="53"/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43" t="s">
        <v>298</v>
      </c>
      <c r="AT147" s="143" t="s">
        <v>119</v>
      </c>
      <c r="AU147" s="143" t="s">
        <v>81</v>
      </c>
      <c r="AY147" s="17" t="s">
        <v>118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81</v>
      </c>
      <c r="BK147" s="144">
        <f>ROUND(I147*H147,2)</f>
        <v>0</v>
      </c>
      <c r="BL147" s="17" t="s">
        <v>298</v>
      </c>
      <c r="BM147" s="143" t="s">
        <v>299</v>
      </c>
    </row>
    <row r="148" spans="1:65" s="2" customFormat="1" ht="11.25">
      <c r="A148" s="32"/>
      <c r="B148" s="33"/>
      <c r="C148" s="32"/>
      <c r="D148" s="145" t="s">
        <v>124</v>
      </c>
      <c r="E148" s="32"/>
      <c r="F148" s="146" t="s">
        <v>297</v>
      </c>
      <c r="G148" s="32"/>
      <c r="H148" s="32"/>
      <c r="I148" s="147"/>
      <c r="J148" s="32"/>
      <c r="K148" s="32"/>
      <c r="L148" s="33"/>
      <c r="M148" s="148"/>
      <c r="N148" s="149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124</v>
      </c>
      <c r="AU148" s="17" t="s">
        <v>81</v>
      </c>
    </row>
    <row r="149" spans="1:65" s="2" customFormat="1" ht="29.25">
      <c r="A149" s="32"/>
      <c r="B149" s="33"/>
      <c r="C149" s="32"/>
      <c r="D149" s="145" t="s">
        <v>125</v>
      </c>
      <c r="E149" s="32"/>
      <c r="F149" s="150" t="s">
        <v>300</v>
      </c>
      <c r="G149" s="32"/>
      <c r="H149" s="32"/>
      <c r="I149" s="147"/>
      <c r="J149" s="32"/>
      <c r="K149" s="32"/>
      <c r="L149" s="33"/>
      <c r="M149" s="148"/>
      <c r="N149" s="149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125</v>
      </c>
      <c r="AU149" s="17" t="s">
        <v>81</v>
      </c>
    </row>
    <row r="150" spans="1:65" s="2" customFormat="1" ht="16.5" customHeight="1">
      <c r="A150" s="32"/>
      <c r="B150" s="131"/>
      <c r="C150" s="132" t="s">
        <v>165</v>
      </c>
      <c r="D150" s="132" t="s">
        <v>119</v>
      </c>
      <c r="E150" s="133" t="s">
        <v>301</v>
      </c>
      <c r="F150" s="134" t="s">
        <v>302</v>
      </c>
      <c r="G150" s="135" t="s">
        <v>303</v>
      </c>
      <c r="H150" s="136">
        <v>1</v>
      </c>
      <c r="I150" s="137"/>
      <c r="J150" s="138">
        <f>ROUND(I150*H150,2)</f>
        <v>0</v>
      </c>
      <c r="K150" s="134" t="s">
        <v>3</v>
      </c>
      <c r="L150" s="33"/>
      <c r="M150" s="139" t="s">
        <v>3</v>
      </c>
      <c r="N150" s="140" t="s">
        <v>44</v>
      </c>
      <c r="O150" s="53"/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43" t="s">
        <v>123</v>
      </c>
      <c r="AT150" s="143" t="s">
        <v>119</v>
      </c>
      <c r="AU150" s="143" t="s">
        <v>81</v>
      </c>
      <c r="AY150" s="17" t="s">
        <v>118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81</v>
      </c>
      <c r="BK150" s="144">
        <f>ROUND(I150*H150,2)</f>
        <v>0</v>
      </c>
      <c r="BL150" s="17" t="s">
        <v>123</v>
      </c>
      <c r="BM150" s="143" t="s">
        <v>304</v>
      </c>
    </row>
    <row r="151" spans="1:65" s="2" customFormat="1" ht="11.25">
      <c r="A151" s="32"/>
      <c r="B151" s="33"/>
      <c r="C151" s="32"/>
      <c r="D151" s="145" t="s">
        <v>124</v>
      </c>
      <c r="E151" s="32"/>
      <c r="F151" s="146" t="s">
        <v>302</v>
      </c>
      <c r="G151" s="32"/>
      <c r="H151" s="32"/>
      <c r="I151" s="147"/>
      <c r="J151" s="32"/>
      <c r="K151" s="32"/>
      <c r="L151" s="33"/>
      <c r="M151" s="148"/>
      <c r="N151" s="149"/>
      <c r="O151" s="53"/>
      <c r="P151" s="53"/>
      <c r="Q151" s="53"/>
      <c r="R151" s="53"/>
      <c r="S151" s="53"/>
      <c r="T151" s="54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124</v>
      </c>
      <c r="AU151" s="17" t="s">
        <v>81</v>
      </c>
    </row>
    <row r="152" spans="1:65" s="2" customFormat="1" ht="29.25">
      <c r="A152" s="32"/>
      <c r="B152" s="33"/>
      <c r="C152" s="32"/>
      <c r="D152" s="145" t="s">
        <v>125</v>
      </c>
      <c r="E152" s="32"/>
      <c r="F152" s="150" t="s">
        <v>305</v>
      </c>
      <c r="G152" s="32"/>
      <c r="H152" s="32"/>
      <c r="I152" s="147"/>
      <c r="J152" s="32"/>
      <c r="K152" s="32"/>
      <c r="L152" s="33"/>
      <c r="M152" s="151"/>
      <c r="N152" s="152"/>
      <c r="O152" s="153"/>
      <c r="P152" s="153"/>
      <c r="Q152" s="153"/>
      <c r="R152" s="153"/>
      <c r="S152" s="153"/>
      <c r="T152" s="154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125</v>
      </c>
      <c r="AU152" s="17" t="s">
        <v>81</v>
      </c>
    </row>
    <row r="153" spans="1:65" s="2" customFormat="1" ht="6.95" customHeight="1">
      <c r="A153" s="32"/>
      <c r="B153" s="42"/>
      <c r="C153" s="43"/>
      <c r="D153" s="43"/>
      <c r="E153" s="43"/>
      <c r="F153" s="43"/>
      <c r="G153" s="43"/>
      <c r="H153" s="43"/>
      <c r="I153" s="43"/>
      <c r="J153" s="43"/>
      <c r="K153" s="43"/>
      <c r="L153" s="33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autoFilter ref="C86:K152" xr:uid="{00000000-0009-0000-0000-000002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200-000000000000}"/>
    <hyperlink ref="F104" r:id="rId2" xr:uid="{00000000-0004-0000-0200-000001000000}"/>
    <hyperlink ref="F110" r:id="rId3" xr:uid="{00000000-0004-0000-0200-000002000000}"/>
    <hyperlink ref="F114" r:id="rId4" xr:uid="{00000000-0004-0000-0200-000003000000}"/>
    <hyperlink ref="F119" r:id="rId5" xr:uid="{00000000-0004-0000-0200-000004000000}"/>
    <hyperlink ref="F123" r:id="rId6" xr:uid="{00000000-0004-0000-0200-000005000000}"/>
    <hyperlink ref="F128" r:id="rId7" xr:uid="{00000000-0004-0000-0200-000006000000}"/>
    <hyperlink ref="F133" r:id="rId8" xr:uid="{00000000-0004-0000-02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9" customWidth="1"/>
    <col min="2" max="2" width="1.6640625" style="189" customWidth="1"/>
    <col min="3" max="4" width="5" style="189" customWidth="1"/>
    <col min="5" max="5" width="11.6640625" style="189" customWidth="1"/>
    <col min="6" max="6" width="9.1640625" style="189" customWidth="1"/>
    <col min="7" max="7" width="5" style="189" customWidth="1"/>
    <col min="8" max="8" width="77.83203125" style="189" customWidth="1"/>
    <col min="9" max="10" width="20" style="189" customWidth="1"/>
    <col min="11" max="11" width="1.6640625" style="189" customWidth="1"/>
  </cols>
  <sheetData>
    <row r="1" spans="2:11" s="1" customFormat="1" ht="37.5" customHeight="1"/>
    <row r="2" spans="2:11" s="1" customFormat="1" ht="7.5" customHeight="1">
      <c r="B2" s="190"/>
      <c r="C2" s="191"/>
      <c r="D2" s="191"/>
      <c r="E2" s="191"/>
      <c r="F2" s="191"/>
      <c r="G2" s="191"/>
      <c r="H2" s="191"/>
      <c r="I2" s="191"/>
      <c r="J2" s="191"/>
      <c r="K2" s="192"/>
    </row>
    <row r="3" spans="2:11" s="15" customFormat="1" ht="45" customHeight="1">
      <c r="B3" s="193"/>
      <c r="C3" s="313" t="s">
        <v>691</v>
      </c>
      <c r="D3" s="313"/>
      <c r="E3" s="313"/>
      <c r="F3" s="313"/>
      <c r="G3" s="313"/>
      <c r="H3" s="313"/>
      <c r="I3" s="313"/>
      <c r="J3" s="313"/>
      <c r="K3" s="194"/>
    </row>
    <row r="4" spans="2:11" s="1" customFormat="1" ht="25.5" customHeight="1">
      <c r="B4" s="195"/>
      <c r="C4" s="318" t="s">
        <v>692</v>
      </c>
      <c r="D4" s="318"/>
      <c r="E4" s="318"/>
      <c r="F4" s="318"/>
      <c r="G4" s="318"/>
      <c r="H4" s="318"/>
      <c r="I4" s="318"/>
      <c r="J4" s="318"/>
      <c r="K4" s="196"/>
    </row>
    <row r="5" spans="2:11" s="1" customFormat="1" ht="5.25" customHeight="1">
      <c r="B5" s="195"/>
      <c r="C5" s="197"/>
      <c r="D5" s="197"/>
      <c r="E5" s="197"/>
      <c r="F5" s="197"/>
      <c r="G5" s="197"/>
      <c r="H5" s="197"/>
      <c r="I5" s="197"/>
      <c r="J5" s="197"/>
      <c r="K5" s="196"/>
    </row>
    <row r="6" spans="2:11" s="1" customFormat="1" ht="15" customHeight="1">
      <c r="B6" s="195"/>
      <c r="C6" s="317" t="s">
        <v>693</v>
      </c>
      <c r="D6" s="317"/>
      <c r="E6" s="317"/>
      <c r="F6" s="317"/>
      <c r="G6" s="317"/>
      <c r="H6" s="317"/>
      <c r="I6" s="317"/>
      <c r="J6" s="317"/>
      <c r="K6" s="196"/>
    </row>
    <row r="7" spans="2:11" s="1" customFormat="1" ht="15" customHeight="1">
      <c r="B7" s="199"/>
      <c r="C7" s="317" t="s">
        <v>694</v>
      </c>
      <c r="D7" s="317"/>
      <c r="E7" s="317"/>
      <c r="F7" s="317"/>
      <c r="G7" s="317"/>
      <c r="H7" s="317"/>
      <c r="I7" s="317"/>
      <c r="J7" s="317"/>
      <c r="K7" s="196"/>
    </row>
    <row r="8" spans="2:11" s="1" customFormat="1" ht="12.75" customHeight="1">
      <c r="B8" s="199"/>
      <c r="C8" s="198"/>
      <c r="D8" s="198"/>
      <c r="E8" s="198"/>
      <c r="F8" s="198"/>
      <c r="G8" s="198"/>
      <c r="H8" s="198"/>
      <c r="I8" s="198"/>
      <c r="J8" s="198"/>
      <c r="K8" s="196"/>
    </row>
    <row r="9" spans="2:11" s="1" customFormat="1" ht="15" customHeight="1">
      <c r="B9" s="199"/>
      <c r="C9" s="317" t="s">
        <v>695</v>
      </c>
      <c r="D9" s="317"/>
      <c r="E9" s="317"/>
      <c r="F9" s="317"/>
      <c r="G9" s="317"/>
      <c r="H9" s="317"/>
      <c r="I9" s="317"/>
      <c r="J9" s="317"/>
      <c r="K9" s="196"/>
    </row>
    <row r="10" spans="2:11" s="1" customFormat="1" ht="15" customHeight="1">
      <c r="B10" s="199"/>
      <c r="C10" s="198"/>
      <c r="D10" s="317" t="s">
        <v>696</v>
      </c>
      <c r="E10" s="317"/>
      <c r="F10" s="317"/>
      <c r="G10" s="317"/>
      <c r="H10" s="317"/>
      <c r="I10" s="317"/>
      <c r="J10" s="317"/>
      <c r="K10" s="196"/>
    </row>
    <row r="11" spans="2:11" s="1" customFormat="1" ht="15" customHeight="1">
      <c r="B11" s="199"/>
      <c r="C11" s="200"/>
      <c r="D11" s="317" t="s">
        <v>697</v>
      </c>
      <c r="E11" s="317"/>
      <c r="F11" s="317"/>
      <c r="G11" s="317"/>
      <c r="H11" s="317"/>
      <c r="I11" s="317"/>
      <c r="J11" s="317"/>
      <c r="K11" s="196"/>
    </row>
    <row r="12" spans="2:11" s="1" customFormat="1" ht="15" customHeight="1">
      <c r="B12" s="199"/>
      <c r="C12" s="200"/>
      <c r="D12" s="198"/>
      <c r="E12" s="198"/>
      <c r="F12" s="198"/>
      <c r="G12" s="198"/>
      <c r="H12" s="198"/>
      <c r="I12" s="198"/>
      <c r="J12" s="198"/>
      <c r="K12" s="196"/>
    </row>
    <row r="13" spans="2:11" s="1" customFormat="1" ht="15" customHeight="1">
      <c r="B13" s="199"/>
      <c r="C13" s="200"/>
      <c r="D13" s="201" t="s">
        <v>698</v>
      </c>
      <c r="E13" s="198"/>
      <c r="F13" s="198"/>
      <c r="G13" s="198"/>
      <c r="H13" s="198"/>
      <c r="I13" s="198"/>
      <c r="J13" s="198"/>
      <c r="K13" s="196"/>
    </row>
    <row r="14" spans="2:11" s="1" customFormat="1" ht="12.75" customHeight="1">
      <c r="B14" s="199"/>
      <c r="C14" s="200"/>
      <c r="D14" s="200"/>
      <c r="E14" s="200"/>
      <c r="F14" s="200"/>
      <c r="G14" s="200"/>
      <c r="H14" s="200"/>
      <c r="I14" s="200"/>
      <c r="J14" s="200"/>
      <c r="K14" s="196"/>
    </row>
    <row r="15" spans="2:11" s="1" customFormat="1" ht="15" customHeight="1">
      <c r="B15" s="199"/>
      <c r="C15" s="200"/>
      <c r="D15" s="317" t="s">
        <v>699</v>
      </c>
      <c r="E15" s="317"/>
      <c r="F15" s="317"/>
      <c r="G15" s="317"/>
      <c r="H15" s="317"/>
      <c r="I15" s="317"/>
      <c r="J15" s="317"/>
      <c r="K15" s="196"/>
    </row>
    <row r="16" spans="2:11" s="1" customFormat="1" ht="15" customHeight="1">
      <c r="B16" s="199"/>
      <c r="C16" s="200"/>
      <c r="D16" s="317" t="s">
        <v>700</v>
      </c>
      <c r="E16" s="317"/>
      <c r="F16" s="317"/>
      <c r="G16" s="317"/>
      <c r="H16" s="317"/>
      <c r="I16" s="317"/>
      <c r="J16" s="317"/>
      <c r="K16" s="196"/>
    </row>
    <row r="17" spans="2:11" s="1" customFormat="1" ht="15" customHeight="1">
      <c r="B17" s="199"/>
      <c r="C17" s="200"/>
      <c r="D17" s="317" t="s">
        <v>701</v>
      </c>
      <c r="E17" s="317"/>
      <c r="F17" s="317"/>
      <c r="G17" s="317"/>
      <c r="H17" s="317"/>
      <c r="I17" s="317"/>
      <c r="J17" s="317"/>
      <c r="K17" s="196"/>
    </row>
    <row r="18" spans="2:11" s="1" customFormat="1" ht="15" customHeight="1">
      <c r="B18" s="199"/>
      <c r="C18" s="200"/>
      <c r="D18" s="200"/>
      <c r="E18" s="202" t="s">
        <v>80</v>
      </c>
      <c r="F18" s="317" t="s">
        <v>702</v>
      </c>
      <c r="G18" s="317"/>
      <c r="H18" s="317"/>
      <c r="I18" s="317"/>
      <c r="J18" s="317"/>
      <c r="K18" s="196"/>
    </row>
    <row r="19" spans="2:11" s="1" customFormat="1" ht="15" customHeight="1">
      <c r="B19" s="199"/>
      <c r="C19" s="200"/>
      <c r="D19" s="200"/>
      <c r="E19" s="202" t="s">
        <v>703</v>
      </c>
      <c r="F19" s="317" t="s">
        <v>704</v>
      </c>
      <c r="G19" s="317"/>
      <c r="H19" s="317"/>
      <c r="I19" s="317"/>
      <c r="J19" s="317"/>
      <c r="K19" s="196"/>
    </row>
    <row r="20" spans="2:11" s="1" customFormat="1" ht="15" customHeight="1">
      <c r="B20" s="199"/>
      <c r="C20" s="200"/>
      <c r="D20" s="200"/>
      <c r="E20" s="202" t="s">
        <v>705</v>
      </c>
      <c r="F20" s="317" t="s">
        <v>706</v>
      </c>
      <c r="G20" s="317"/>
      <c r="H20" s="317"/>
      <c r="I20" s="317"/>
      <c r="J20" s="317"/>
      <c r="K20" s="196"/>
    </row>
    <row r="21" spans="2:11" s="1" customFormat="1" ht="15" customHeight="1">
      <c r="B21" s="199"/>
      <c r="C21" s="200"/>
      <c r="D21" s="200"/>
      <c r="E21" s="202" t="s">
        <v>707</v>
      </c>
      <c r="F21" s="317" t="s">
        <v>708</v>
      </c>
      <c r="G21" s="317"/>
      <c r="H21" s="317"/>
      <c r="I21" s="317"/>
      <c r="J21" s="317"/>
      <c r="K21" s="196"/>
    </row>
    <row r="22" spans="2:11" s="1" customFormat="1" ht="15" customHeight="1">
      <c r="B22" s="199"/>
      <c r="C22" s="200"/>
      <c r="D22" s="200"/>
      <c r="E22" s="202" t="s">
        <v>658</v>
      </c>
      <c r="F22" s="317" t="s">
        <v>659</v>
      </c>
      <c r="G22" s="317"/>
      <c r="H22" s="317"/>
      <c r="I22" s="317"/>
      <c r="J22" s="317"/>
      <c r="K22" s="196"/>
    </row>
    <row r="23" spans="2:11" s="1" customFormat="1" ht="15" customHeight="1">
      <c r="B23" s="199"/>
      <c r="C23" s="200"/>
      <c r="D23" s="200"/>
      <c r="E23" s="202" t="s">
        <v>709</v>
      </c>
      <c r="F23" s="317" t="s">
        <v>710</v>
      </c>
      <c r="G23" s="317"/>
      <c r="H23" s="317"/>
      <c r="I23" s="317"/>
      <c r="J23" s="317"/>
      <c r="K23" s="196"/>
    </row>
    <row r="24" spans="2:11" s="1" customFormat="1" ht="12.75" customHeight="1">
      <c r="B24" s="199"/>
      <c r="C24" s="200"/>
      <c r="D24" s="200"/>
      <c r="E24" s="200"/>
      <c r="F24" s="200"/>
      <c r="G24" s="200"/>
      <c r="H24" s="200"/>
      <c r="I24" s="200"/>
      <c r="J24" s="200"/>
      <c r="K24" s="196"/>
    </row>
    <row r="25" spans="2:11" s="1" customFormat="1" ht="15" customHeight="1">
      <c r="B25" s="199"/>
      <c r="C25" s="317" t="s">
        <v>711</v>
      </c>
      <c r="D25" s="317"/>
      <c r="E25" s="317"/>
      <c r="F25" s="317"/>
      <c r="G25" s="317"/>
      <c r="H25" s="317"/>
      <c r="I25" s="317"/>
      <c r="J25" s="317"/>
      <c r="K25" s="196"/>
    </row>
    <row r="26" spans="2:11" s="1" customFormat="1" ht="15" customHeight="1">
      <c r="B26" s="199"/>
      <c r="C26" s="317" t="s">
        <v>712</v>
      </c>
      <c r="D26" s="317"/>
      <c r="E26" s="317"/>
      <c r="F26" s="317"/>
      <c r="G26" s="317"/>
      <c r="H26" s="317"/>
      <c r="I26" s="317"/>
      <c r="J26" s="317"/>
      <c r="K26" s="196"/>
    </row>
    <row r="27" spans="2:11" s="1" customFormat="1" ht="15" customHeight="1">
      <c r="B27" s="199"/>
      <c r="C27" s="198"/>
      <c r="D27" s="317" t="s">
        <v>713</v>
      </c>
      <c r="E27" s="317"/>
      <c r="F27" s="317"/>
      <c r="G27" s="317"/>
      <c r="H27" s="317"/>
      <c r="I27" s="317"/>
      <c r="J27" s="317"/>
      <c r="K27" s="196"/>
    </row>
    <row r="28" spans="2:11" s="1" customFormat="1" ht="15" customHeight="1">
      <c r="B28" s="199"/>
      <c r="C28" s="200"/>
      <c r="D28" s="317" t="s">
        <v>714</v>
      </c>
      <c r="E28" s="317"/>
      <c r="F28" s="317"/>
      <c r="G28" s="317"/>
      <c r="H28" s="317"/>
      <c r="I28" s="317"/>
      <c r="J28" s="317"/>
      <c r="K28" s="196"/>
    </row>
    <row r="29" spans="2:11" s="1" customFormat="1" ht="12.75" customHeight="1">
      <c r="B29" s="199"/>
      <c r="C29" s="200"/>
      <c r="D29" s="200"/>
      <c r="E29" s="200"/>
      <c r="F29" s="200"/>
      <c r="G29" s="200"/>
      <c r="H29" s="200"/>
      <c r="I29" s="200"/>
      <c r="J29" s="200"/>
      <c r="K29" s="196"/>
    </row>
    <row r="30" spans="2:11" s="1" customFormat="1" ht="15" customHeight="1">
      <c r="B30" s="199"/>
      <c r="C30" s="200"/>
      <c r="D30" s="317" t="s">
        <v>715</v>
      </c>
      <c r="E30" s="317"/>
      <c r="F30" s="317"/>
      <c r="G30" s="317"/>
      <c r="H30" s="317"/>
      <c r="I30" s="317"/>
      <c r="J30" s="317"/>
      <c r="K30" s="196"/>
    </row>
    <row r="31" spans="2:11" s="1" customFormat="1" ht="15" customHeight="1">
      <c r="B31" s="199"/>
      <c r="C31" s="200"/>
      <c r="D31" s="317" t="s">
        <v>716</v>
      </c>
      <c r="E31" s="317"/>
      <c r="F31" s="317"/>
      <c r="G31" s="317"/>
      <c r="H31" s="317"/>
      <c r="I31" s="317"/>
      <c r="J31" s="317"/>
      <c r="K31" s="196"/>
    </row>
    <row r="32" spans="2:11" s="1" customFormat="1" ht="12.75" customHeight="1">
      <c r="B32" s="199"/>
      <c r="C32" s="200"/>
      <c r="D32" s="200"/>
      <c r="E32" s="200"/>
      <c r="F32" s="200"/>
      <c r="G32" s="200"/>
      <c r="H32" s="200"/>
      <c r="I32" s="200"/>
      <c r="J32" s="200"/>
      <c r="K32" s="196"/>
    </row>
    <row r="33" spans="2:11" s="1" customFormat="1" ht="15" customHeight="1">
      <c r="B33" s="199"/>
      <c r="C33" s="200"/>
      <c r="D33" s="317" t="s">
        <v>717</v>
      </c>
      <c r="E33" s="317"/>
      <c r="F33" s="317"/>
      <c r="G33" s="317"/>
      <c r="H33" s="317"/>
      <c r="I33" s="317"/>
      <c r="J33" s="317"/>
      <c r="K33" s="196"/>
    </row>
    <row r="34" spans="2:11" s="1" customFormat="1" ht="15" customHeight="1">
      <c r="B34" s="199"/>
      <c r="C34" s="200"/>
      <c r="D34" s="317" t="s">
        <v>718</v>
      </c>
      <c r="E34" s="317"/>
      <c r="F34" s="317"/>
      <c r="G34" s="317"/>
      <c r="H34" s="317"/>
      <c r="I34" s="317"/>
      <c r="J34" s="317"/>
      <c r="K34" s="196"/>
    </row>
    <row r="35" spans="2:11" s="1" customFormat="1" ht="15" customHeight="1">
      <c r="B35" s="199"/>
      <c r="C35" s="200"/>
      <c r="D35" s="317" t="s">
        <v>719</v>
      </c>
      <c r="E35" s="317"/>
      <c r="F35" s="317"/>
      <c r="G35" s="317"/>
      <c r="H35" s="317"/>
      <c r="I35" s="317"/>
      <c r="J35" s="317"/>
      <c r="K35" s="196"/>
    </row>
    <row r="36" spans="2:11" s="1" customFormat="1" ht="15" customHeight="1">
      <c r="B36" s="199"/>
      <c r="C36" s="200"/>
      <c r="D36" s="198"/>
      <c r="E36" s="201" t="s">
        <v>105</v>
      </c>
      <c r="F36" s="198"/>
      <c r="G36" s="317" t="s">
        <v>720</v>
      </c>
      <c r="H36" s="317"/>
      <c r="I36" s="317"/>
      <c r="J36" s="317"/>
      <c r="K36" s="196"/>
    </row>
    <row r="37" spans="2:11" s="1" customFormat="1" ht="30.75" customHeight="1">
      <c r="B37" s="199"/>
      <c r="C37" s="200"/>
      <c r="D37" s="198"/>
      <c r="E37" s="201" t="s">
        <v>721</v>
      </c>
      <c r="F37" s="198"/>
      <c r="G37" s="317" t="s">
        <v>722</v>
      </c>
      <c r="H37" s="317"/>
      <c r="I37" s="317"/>
      <c r="J37" s="317"/>
      <c r="K37" s="196"/>
    </row>
    <row r="38" spans="2:11" s="1" customFormat="1" ht="15" customHeight="1">
      <c r="B38" s="199"/>
      <c r="C38" s="200"/>
      <c r="D38" s="198"/>
      <c r="E38" s="201" t="s">
        <v>54</v>
      </c>
      <c r="F38" s="198"/>
      <c r="G38" s="317" t="s">
        <v>723</v>
      </c>
      <c r="H38" s="317"/>
      <c r="I38" s="317"/>
      <c r="J38" s="317"/>
      <c r="K38" s="196"/>
    </row>
    <row r="39" spans="2:11" s="1" customFormat="1" ht="15" customHeight="1">
      <c r="B39" s="199"/>
      <c r="C39" s="200"/>
      <c r="D39" s="198"/>
      <c r="E39" s="201" t="s">
        <v>55</v>
      </c>
      <c r="F39" s="198"/>
      <c r="G39" s="317" t="s">
        <v>724</v>
      </c>
      <c r="H39" s="317"/>
      <c r="I39" s="317"/>
      <c r="J39" s="317"/>
      <c r="K39" s="196"/>
    </row>
    <row r="40" spans="2:11" s="1" customFormat="1" ht="15" customHeight="1">
      <c r="B40" s="199"/>
      <c r="C40" s="200"/>
      <c r="D40" s="198"/>
      <c r="E40" s="201" t="s">
        <v>106</v>
      </c>
      <c r="F40" s="198"/>
      <c r="G40" s="317" t="s">
        <v>725</v>
      </c>
      <c r="H40" s="317"/>
      <c r="I40" s="317"/>
      <c r="J40" s="317"/>
      <c r="K40" s="196"/>
    </row>
    <row r="41" spans="2:11" s="1" customFormat="1" ht="15" customHeight="1">
      <c r="B41" s="199"/>
      <c r="C41" s="200"/>
      <c r="D41" s="198"/>
      <c r="E41" s="201" t="s">
        <v>107</v>
      </c>
      <c r="F41" s="198"/>
      <c r="G41" s="317" t="s">
        <v>726</v>
      </c>
      <c r="H41" s="317"/>
      <c r="I41" s="317"/>
      <c r="J41" s="317"/>
      <c r="K41" s="196"/>
    </row>
    <row r="42" spans="2:11" s="1" customFormat="1" ht="15" customHeight="1">
      <c r="B42" s="199"/>
      <c r="C42" s="200"/>
      <c r="D42" s="198"/>
      <c r="E42" s="201" t="s">
        <v>727</v>
      </c>
      <c r="F42" s="198"/>
      <c r="G42" s="317" t="s">
        <v>728</v>
      </c>
      <c r="H42" s="317"/>
      <c r="I42" s="317"/>
      <c r="J42" s="317"/>
      <c r="K42" s="196"/>
    </row>
    <row r="43" spans="2:11" s="1" customFormat="1" ht="15" customHeight="1">
      <c r="B43" s="199"/>
      <c r="C43" s="200"/>
      <c r="D43" s="198"/>
      <c r="E43" s="201"/>
      <c r="F43" s="198"/>
      <c r="G43" s="317" t="s">
        <v>729</v>
      </c>
      <c r="H43" s="317"/>
      <c r="I43" s="317"/>
      <c r="J43" s="317"/>
      <c r="K43" s="196"/>
    </row>
    <row r="44" spans="2:11" s="1" customFormat="1" ht="15" customHeight="1">
      <c r="B44" s="199"/>
      <c r="C44" s="200"/>
      <c r="D44" s="198"/>
      <c r="E44" s="201" t="s">
        <v>730</v>
      </c>
      <c r="F44" s="198"/>
      <c r="G44" s="317" t="s">
        <v>731</v>
      </c>
      <c r="H44" s="317"/>
      <c r="I44" s="317"/>
      <c r="J44" s="317"/>
      <c r="K44" s="196"/>
    </row>
    <row r="45" spans="2:11" s="1" customFormat="1" ht="15" customHeight="1">
      <c r="B45" s="199"/>
      <c r="C45" s="200"/>
      <c r="D45" s="198"/>
      <c r="E45" s="201" t="s">
        <v>109</v>
      </c>
      <c r="F45" s="198"/>
      <c r="G45" s="317" t="s">
        <v>732</v>
      </c>
      <c r="H45" s="317"/>
      <c r="I45" s="317"/>
      <c r="J45" s="317"/>
      <c r="K45" s="196"/>
    </row>
    <row r="46" spans="2:11" s="1" customFormat="1" ht="12.75" customHeight="1">
      <c r="B46" s="199"/>
      <c r="C46" s="200"/>
      <c r="D46" s="198"/>
      <c r="E46" s="198"/>
      <c r="F46" s="198"/>
      <c r="G46" s="198"/>
      <c r="H46" s="198"/>
      <c r="I46" s="198"/>
      <c r="J46" s="198"/>
      <c r="K46" s="196"/>
    </row>
    <row r="47" spans="2:11" s="1" customFormat="1" ht="15" customHeight="1">
      <c r="B47" s="199"/>
      <c r="C47" s="200"/>
      <c r="D47" s="317" t="s">
        <v>733</v>
      </c>
      <c r="E47" s="317"/>
      <c r="F47" s="317"/>
      <c r="G47" s="317"/>
      <c r="H47" s="317"/>
      <c r="I47" s="317"/>
      <c r="J47" s="317"/>
      <c r="K47" s="196"/>
    </row>
    <row r="48" spans="2:11" s="1" customFormat="1" ht="15" customHeight="1">
      <c r="B48" s="199"/>
      <c r="C48" s="200"/>
      <c r="D48" s="200"/>
      <c r="E48" s="317" t="s">
        <v>734</v>
      </c>
      <c r="F48" s="317"/>
      <c r="G48" s="317"/>
      <c r="H48" s="317"/>
      <c r="I48" s="317"/>
      <c r="J48" s="317"/>
      <c r="K48" s="196"/>
    </row>
    <row r="49" spans="2:11" s="1" customFormat="1" ht="15" customHeight="1">
      <c r="B49" s="199"/>
      <c r="C49" s="200"/>
      <c r="D49" s="200"/>
      <c r="E49" s="317" t="s">
        <v>735</v>
      </c>
      <c r="F49" s="317"/>
      <c r="G49" s="317"/>
      <c r="H49" s="317"/>
      <c r="I49" s="317"/>
      <c r="J49" s="317"/>
      <c r="K49" s="196"/>
    </row>
    <row r="50" spans="2:11" s="1" customFormat="1" ht="15" customHeight="1">
      <c r="B50" s="199"/>
      <c r="C50" s="200"/>
      <c r="D50" s="200"/>
      <c r="E50" s="317" t="s">
        <v>736</v>
      </c>
      <c r="F50" s="317"/>
      <c r="G50" s="317"/>
      <c r="H50" s="317"/>
      <c r="I50" s="317"/>
      <c r="J50" s="317"/>
      <c r="K50" s="196"/>
    </row>
    <row r="51" spans="2:11" s="1" customFormat="1" ht="15" customHeight="1">
      <c r="B51" s="199"/>
      <c r="C51" s="200"/>
      <c r="D51" s="317" t="s">
        <v>737</v>
      </c>
      <c r="E51" s="317"/>
      <c r="F51" s="317"/>
      <c r="G51" s="317"/>
      <c r="H51" s="317"/>
      <c r="I51" s="317"/>
      <c r="J51" s="317"/>
      <c r="K51" s="196"/>
    </row>
    <row r="52" spans="2:11" s="1" customFormat="1" ht="25.5" customHeight="1">
      <c r="B52" s="195"/>
      <c r="C52" s="318" t="s">
        <v>738</v>
      </c>
      <c r="D52" s="318"/>
      <c r="E52" s="318"/>
      <c r="F52" s="318"/>
      <c r="G52" s="318"/>
      <c r="H52" s="318"/>
      <c r="I52" s="318"/>
      <c r="J52" s="318"/>
      <c r="K52" s="196"/>
    </row>
    <row r="53" spans="2:11" s="1" customFormat="1" ht="5.25" customHeight="1">
      <c r="B53" s="195"/>
      <c r="C53" s="197"/>
      <c r="D53" s="197"/>
      <c r="E53" s="197"/>
      <c r="F53" s="197"/>
      <c r="G53" s="197"/>
      <c r="H53" s="197"/>
      <c r="I53" s="197"/>
      <c r="J53" s="197"/>
      <c r="K53" s="196"/>
    </row>
    <row r="54" spans="2:11" s="1" customFormat="1" ht="15" customHeight="1">
      <c r="B54" s="195"/>
      <c r="C54" s="317" t="s">
        <v>739</v>
      </c>
      <c r="D54" s="317"/>
      <c r="E54" s="317"/>
      <c r="F54" s="317"/>
      <c r="G54" s="317"/>
      <c r="H54" s="317"/>
      <c r="I54" s="317"/>
      <c r="J54" s="317"/>
      <c r="K54" s="196"/>
    </row>
    <row r="55" spans="2:11" s="1" customFormat="1" ht="15" customHeight="1">
      <c r="B55" s="195"/>
      <c r="C55" s="317" t="s">
        <v>740</v>
      </c>
      <c r="D55" s="317"/>
      <c r="E55" s="317"/>
      <c r="F55" s="317"/>
      <c r="G55" s="317"/>
      <c r="H55" s="317"/>
      <c r="I55" s="317"/>
      <c r="J55" s="317"/>
      <c r="K55" s="196"/>
    </row>
    <row r="56" spans="2:11" s="1" customFormat="1" ht="12.75" customHeight="1">
      <c r="B56" s="195"/>
      <c r="C56" s="198"/>
      <c r="D56" s="198"/>
      <c r="E56" s="198"/>
      <c r="F56" s="198"/>
      <c r="G56" s="198"/>
      <c r="H56" s="198"/>
      <c r="I56" s="198"/>
      <c r="J56" s="198"/>
      <c r="K56" s="196"/>
    </row>
    <row r="57" spans="2:11" s="1" customFormat="1" ht="15" customHeight="1">
      <c r="B57" s="195"/>
      <c r="C57" s="317" t="s">
        <v>741</v>
      </c>
      <c r="D57" s="317"/>
      <c r="E57" s="317"/>
      <c r="F57" s="317"/>
      <c r="G57" s="317"/>
      <c r="H57" s="317"/>
      <c r="I57" s="317"/>
      <c r="J57" s="317"/>
      <c r="K57" s="196"/>
    </row>
    <row r="58" spans="2:11" s="1" customFormat="1" ht="15" customHeight="1">
      <c r="B58" s="195"/>
      <c r="C58" s="200"/>
      <c r="D58" s="317" t="s">
        <v>742</v>
      </c>
      <c r="E58" s="317"/>
      <c r="F58" s="317"/>
      <c r="G58" s="317"/>
      <c r="H58" s="317"/>
      <c r="I58" s="317"/>
      <c r="J58" s="317"/>
      <c r="K58" s="196"/>
    </row>
    <row r="59" spans="2:11" s="1" customFormat="1" ht="15" customHeight="1">
      <c r="B59" s="195"/>
      <c r="C59" s="200"/>
      <c r="D59" s="317" t="s">
        <v>743</v>
      </c>
      <c r="E59" s="317"/>
      <c r="F59" s="317"/>
      <c r="G59" s="317"/>
      <c r="H59" s="317"/>
      <c r="I59" s="317"/>
      <c r="J59" s="317"/>
      <c r="K59" s="196"/>
    </row>
    <row r="60" spans="2:11" s="1" customFormat="1" ht="15" customHeight="1">
      <c r="B60" s="195"/>
      <c r="C60" s="200"/>
      <c r="D60" s="317" t="s">
        <v>744</v>
      </c>
      <c r="E60" s="317"/>
      <c r="F60" s="317"/>
      <c r="G60" s="317"/>
      <c r="H60" s="317"/>
      <c r="I60" s="317"/>
      <c r="J60" s="317"/>
      <c r="K60" s="196"/>
    </row>
    <row r="61" spans="2:11" s="1" customFormat="1" ht="15" customHeight="1">
      <c r="B61" s="195"/>
      <c r="C61" s="200"/>
      <c r="D61" s="317" t="s">
        <v>745</v>
      </c>
      <c r="E61" s="317"/>
      <c r="F61" s="317"/>
      <c r="G61" s="317"/>
      <c r="H61" s="317"/>
      <c r="I61" s="317"/>
      <c r="J61" s="317"/>
      <c r="K61" s="196"/>
    </row>
    <row r="62" spans="2:11" s="1" customFormat="1" ht="15" customHeight="1">
      <c r="B62" s="195"/>
      <c r="C62" s="200"/>
      <c r="D62" s="319" t="s">
        <v>746</v>
      </c>
      <c r="E62" s="319"/>
      <c r="F62" s="319"/>
      <c r="G62" s="319"/>
      <c r="H62" s="319"/>
      <c r="I62" s="319"/>
      <c r="J62" s="319"/>
      <c r="K62" s="196"/>
    </row>
    <row r="63" spans="2:11" s="1" customFormat="1" ht="15" customHeight="1">
      <c r="B63" s="195"/>
      <c r="C63" s="200"/>
      <c r="D63" s="317" t="s">
        <v>747</v>
      </c>
      <c r="E63" s="317"/>
      <c r="F63" s="317"/>
      <c r="G63" s="317"/>
      <c r="H63" s="317"/>
      <c r="I63" s="317"/>
      <c r="J63" s="317"/>
      <c r="K63" s="196"/>
    </row>
    <row r="64" spans="2:11" s="1" customFormat="1" ht="12.75" customHeight="1">
      <c r="B64" s="195"/>
      <c r="C64" s="200"/>
      <c r="D64" s="200"/>
      <c r="E64" s="203"/>
      <c r="F64" s="200"/>
      <c r="G64" s="200"/>
      <c r="H64" s="200"/>
      <c r="I64" s="200"/>
      <c r="J64" s="200"/>
      <c r="K64" s="196"/>
    </row>
    <row r="65" spans="2:11" s="1" customFormat="1" ht="15" customHeight="1">
      <c r="B65" s="195"/>
      <c r="C65" s="200"/>
      <c r="D65" s="317" t="s">
        <v>748</v>
      </c>
      <c r="E65" s="317"/>
      <c r="F65" s="317"/>
      <c r="G65" s="317"/>
      <c r="H65" s="317"/>
      <c r="I65" s="317"/>
      <c r="J65" s="317"/>
      <c r="K65" s="196"/>
    </row>
    <row r="66" spans="2:11" s="1" customFormat="1" ht="15" customHeight="1">
      <c r="B66" s="195"/>
      <c r="C66" s="200"/>
      <c r="D66" s="319" t="s">
        <v>749</v>
      </c>
      <c r="E66" s="319"/>
      <c r="F66" s="319"/>
      <c r="G66" s="319"/>
      <c r="H66" s="319"/>
      <c r="I66" s="319"/>
      <c r="J66" s="319"/>
      <c r="K66" s="196"/>
    </row>
    <row r="67" spans="2:11" s="1" customFormat="1" ht="15" customHeight="1">
      <c r="B67" s="195"/>
      <c r="C67" s="200"/>
      <c r="D67" s="317" t="s">
        <v>750</v>
      </c>
      <c r="E67" s="317"/>
      <c r="F67" s="317"/>
      <c r="G67" s="317"/>
      <c r="H67" s="317"/>
      <c r="I67" s="317"/>
      <c r="J67" s="317"/>
      <c r="K67" s="196"/>
    </row>
    <row r="68" spans="2:11" s="1" customFormat="1" ht="15" customHeight="1">
      <c r="B68" s="195"/>
      <c r="C68" s="200"/>
      <c r="D68" s="317" t="s">
        <v>751</v>
      </c>
      <c r="E68" s="317"/>
      <c r="F68" s="317"/>
      <c r="G68" s="317"/>
      <c r="H68" s="317"/>
      <c r="I68" s="317"/>
      <c r="J68" s="317"/>
      <c r="K68" s="196"/>
    </row>
    <row r="69" spans="2:11" s="1" customFormat="1" ht="15" customHeight="1">
      <c r="B69" s="195"/>
      <c r="C69" s="200"/>
      <c r="D69" s="317" t="s">
        <v>752</v>
      </c>
      <c r="E69" s="317"/>
      <c r="F69" s="317"/>
      <c r="G69" s="317"/>
      <c r="H69" s="317"/>
      <c r="I69" s="317"/>
      <c r="J69" s="317"/>
      <c r="K69" s="196"/>
    </row>
    <row r="70" spans="2:11" s="1" customFormat="1" ht="15" customHeight="1">
      <c r="B70" s="195"/>
      <c r="C70" s="200"/>
      <c r="D70" s="317" t="s">
        <v>753</v>
      </c>
      <c r="E70" s="317"/>
      <c r="F70" s="317"/>
      <c r="G70" s="317"/>
      <c r="H70" s="317"/>
      <c r="I70" s="317"/>
      <c r="J70" s="317"/>
      <c r="K70" s="196"/>
    </row>
    <row r="71" spans="2:11" s="1" customFormat="1" ht="12.75" customHeight="1">
      <c r="B71" s="204"/>
      <c r="C71" s="205"/>
      <c r="D71" s="205"/>
      <c r="E71" s="205"/>
      <c r="F71" s="205"/>
      <c r="G71" s="205"/>
      <c r="H71" s="205"/>
      <c r="I71" s="205"/>
      <c r="J71" s="205"/>
      <c r="K71" s="206"/>
    </row>
    <row r="72" spans="2:11" s="1" customFormat="1" ht="18.75" customHeight="1"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2:11" s="1" customFormat="1" ht="18.75" customHeight="1">
      <c r="B73" s="208"/>
      <c r="C73" s="208"/>
      <c r="D73" s="208"/>
      <c r="E73" s="208"/>
      <c r="F73" s="208"/>
      <c r="G73" s="208"/>
      <c r="H73" s="208"/>
      <c r="I73" s="208"/>
      <c r="J73" s="208"/>
      <c r="K73" s="208"/>
    </row>
    <row r="74" spans="2:11" s="1" customFormat="1" ht="7.5" customHeight="1">
      <c r="B74" s="209"/>
      <c r="C74" s="210"/>
      <c r="D74" s="210"/>
      <c r="E74" s="210"/>
      <c r="F74" s="210"/>
      <c r="G74" s="210"/>
      <c r="H74" s="210"/>
      <c r="I74" s="210"/>
      <c r="J74" s="210"/>
      <c r="K74" s="211"/>
    </row>
    <row r="75" spans="2:11" s="1" customFormat="1" ht="45" customHeight="1">
      <c r="B75" s="212"/>
      <c r="C75" s="312" t="s">
        <v>754</v>
      </c>
      <c r="D75" s="312"/>
      <c r="E75" s="312"/>
      <c r="F75" s="312"/>
      <c r="G75" s="312"/>
      <c r="H75" s="312"/>
      <c r="I75" s="312"/>
      <c r="J75" s="312"/>
      <c r="K75" s="213"/>
    </row>
    <row r="76" spans="2:11" s="1" customFormat="1" ht="17.25" customHeight="1">
      <c r="B76" s="212"/>
      <c r="C76" s="214" t="s">
        <v>755</v>
      </c>
      <c r="D76" s="214"/>
      <c r="E76" s="214"/>
      <c r="F76" s="214" t="s">
        <v>756</v>
      </c>
      <c r="G76" s="215"/>
      <c r="H76" s="214" t="s">
        <v>55</v>
      </c>
      <c r="I76" s="214" t="s">
        <v>58</v>
      </c>
      <c r="J76" s="214" t="s">
        <v>757</v>
      </c>
      <c r="K76" s="213"/>
    </row>
    <row r="77" spans="2:11" s="1" customFormat="1" ht="17.25" customHeight="1">
      <c r="B77" s="212"/>
      <c r="C77" s="216" t="s">
        <v>758</v>
      </c>
      <c r="D77" s="216"/>
      <c r="E77" s="216"/>
      <c r="F77" s="217" t="s">
        <v>759</v>
      </c>
      <c r="G77" s="218"/>
      <c r="H77" s="216"/>
      <c r="I77" s="216"/>
      <c r="J77" s="216" t="s">
        <v>760</v>
      </c>
      <c r="K77" s="213"/>
    </row>
    <row r="78" spans="2:11" s="1" customFormat="1" ht="5.25" customHeight="1">
      <c r="B78" s="212"/>
      <c r="C78" s="219"/>
      <c r="D78" s="219"/>
      <c r="E78" s="219"/>
      <c r="F78" s="219"/>
      <c r="G78" s="220"/>
      <c r="H78" s="219"/>
      <c r="I78" s="219"/>
      <c r="J78" s="219"/>
      <c r="K78" s="213"/>
    </row>
    <row r="79" spans="2:11" s="1" customFormat="1" ht="15" customHeight="1">
      <c r="B79" s="212"/>
      <c r="C79" s="201" t="s">
        <v>54</v>
      </c>
      <c r="D79" s="221"/>
      <c r="E79" s="221"/>
      <c r="F79" s="222" t="s">
        <v>761</v>
      </c>
      <c r="G79" s="223"/>
      <c r="H79" s="201" t="s">
        <v>762</v>
      </c>
      <c r="I79" s="201" t="s">
        <v>763</v>
      </c>
      <c r="J79" s="201">
        <v>20</v>
      </c>
      <c r="K79" s="213"/>
    </row>
    <row r="80" spans="2:11" s="1" customFormat="1" ht="15" customHeight="1">
      <c r="B80" s="212"/>
      <c r="C80" s="201" t="s">
        <v>764</v>
      </c>
      <c r="D80" s="201"/>
      <c r="E80" s="201"/>
      <c r="F80" s="222" t="s">
        <v>761</v>
      </c>
      <c r="G80" s="223"/>
      <c r="H80" s="201" t="s">
        <v>765</v>
      </c>
      <c r="I80" s="201" t="s">
        <v>763</v>
      </c>
      <c r="J80" s="201">
        <v>120</v>
      </c>
      <c r="K80" s="213"/>
    </row>
    <row r="81" spans="2:11" s="1" customFormat="1" ht="15" customHeight="1">
      <c r="B81" s="224"/>
      <c r="C81" s="201" t="s">
        <v>766</v>
      </c>
      <c r="D81" s="201"/>
      <c r="E81" s="201"/>
      <c r="F81" s="222" t="s">
        <v>767</v>
      </c>
      <c r="G81" s="223"/>
      <c r="H81" s="201" t="s">
        <v>768</v>
      </c>
      <c r="I81" s="201" t="s">
        <v>763</v>
      </c>
      <c r="J81" s="201">
        <v>50</v>
      </c>
      <c r="K81" s="213"/>
    </row>
    <row r="82" spans="2:11" s="1" customFormat="1" ht="15" customHeight="1">
      <c r="B82" s="224"/>
      <c r="C82" s="201" t="s">
        <v>769</v>
      </c>
      <c r="D82" s="201"/>
      <c r="E82" s="201"/>
      <c r="F82" s="222" t="s">
        <v>761</v>
      </c>
      <c r="G82" s="223"/>
      <c r="H82" s="201" t="s">
        <v>770</v>
      </c>
      <c r="I82" s="201" t="s">
        <v>771</v>
      </c>
      <c r="J82" s="201"/>
      <c r="K82" s="213"/>
    </row>
    <row r="83" spans="2:11" s="1" customFormat="1" ht="15" customHeight="1">
      <c r="B83" s="224"/>
      <c r="C83" s="225" t="s">
        <v>772</v>
      </c>
      <c r="D83" s="225"/>
      <c r="E83" s="225"/>
      <c r="F83" s="226" t="s">
        <v>767</v>
      </c>
      <c r="G83" s="225"/>
      <c r="H83" s="225" t="s">
        <v>773</v>
      </c>
      <c r="I83" s="225" t="s">
        <v>763</v>
      </c>
      <c r="J83" s="225">
        <v>15</v>
      </c>
      <c r="K83" s="213"/>
    </row>
    <row r="84" spans="2:11" s="1" customFormat="1" ht="15" customHeight="1">
      <c r="B84" s="224"/>
      <c r="C84" s="225" t="s">
        <v>774</v>
      </c>
      <c r="D84" s="225"/>
      <c r="E84" s="225"/>
      <c r="F84" s="226" t="s">
        <v>767</v>
      </c>
      <c r="G84" s="225"/>
      <c r="H84" s="225" t="s">
        <v>775</v>
      </c>
      <c r="I84" s="225" t="s">
        <v>763</v>
      </c>
      <c r="J84" s="225">
        <v>15</v>
      </c>
      <c r="K84" s="213"/>
    </row>
    <row r="85" spans="2:11" s="1" customFormat="1" ht="15" customHeight="1">
      <c r="B85" s="224"/>
      <c r="C85" s="225" t="s">
        <v>776</v>
      </c>
      <c r="D85" s="225"/>
      <c r="E85" s="225"/>
      <c r="F85" s="226" t="s">
        <v>767</v>
      </c>
      <c r="G85" s="225"/>
      <c r="H85" s="225" t="s">
        <v>777</v>
      </c>
      <c r="I85" s="225" t="s">
        <v>763</v>
      </c>
      <c r="J85" s="225">
        <v>20</v>
      </c>
      <c r="K85" s="213"/>
    </row>
    <row r="86" spans="2:11" s="1" customFormat="1" ht="15" customHeight="1">
      <c r="B86" s="224"/>
      <c r="C86" s="225" t="s">
        <v>778</v>
      </c>
      <c r="D86" s="225"/>
      <c r="E86" s="225"/>
      <c r="F86" s="226" t="s">
        <v>767</v>
      </c>
      <c r="G86" s="225"/>
      <c r="H86" s="225" t="s">
        <v>779</v>
      </c>
      <c r="I86" s="225" t="s">
        <v>763</v>
      </c>
      <c r="J86" s="225">
        <v>20</v>
      </c>
      <c r="K86" s="213"/>
    </row>
    <row r="87" spans="2:11" s="1" customFormat="1" ht="15" customHeight="1">
      <c r="B87" s="224"/>
      <c r="C87" s="201" t="s">
        <v>780</v>
      </c>
      <c r="D87" s="201"/>
      <c r="E87" s="201"/>
      <c r="F87" s="222" t="s">
        <v>767</v>
      </c>
      <c r="G87" s="223"/>
      <c r="H87" s="201" t="s">
        <v>781</v>
      </c>
      <c r="I87" s="201" t="s">
        <v>763</v>
      </c>
      <c r="J87" s="201">
        <v>50</v>
      </c>
      <c r="K87" s="213"/>
    </row>
    <row r="88" spans="2:11" s="1" customFormat="1" ht="15" customHeight="1">
      <c r="B88" s="224"/>
      <c r="C88" s="201" t="s">
        <v>782</v>
      </c>
      <c r="D88" s="201"/>
      <c r="E88" s="201"/>
      <c r="F88" s="222" t="s">
        <v>767</v>
      </c>
      <c r="G88" s="223"/>
      <c r="H88" s="201" t="s">
        <v>783</v>
      </c>
      <c r="I88" s="201" t="s">
        <v>763</v>
      </c>
      <c r="J88" s="201">
        <v>20</v>
      </c>
      <c r="K88" s="213"/>
    </row>
    <row r="89" spans="2:11" s="1" customFormat="1" ht="15" customHeight="1">
      <c r="B89" s="224"/>
      <c r="C89" s="201" t="s">
        <v>784</v>
      </c>
      <c r="D89" s="201"/>
      <c r="E89" s="201"/>
      <c r="F89" s="222" t="s">
        <v>767</v>
      </c>
      <c r="G89" s="223"/>
      <c r="H89" s="201" t="s">
        <v>785</v>
      </c>
      <c r="I89" s="201" t="s">
        <v>763</v>
      </c>
      <c r="J89" s="201">
        <v>20</v>
      </c>
      <c r="K89" s="213"/>
    </row>
    <row r="90" spans="2:11" s="1" customFormat="1" ht="15" customHeight="1">
      <c r="B90" s="224"/>
      <c r="C90" s="201" t="s">
        <v>786</v>
      </c>
      <c r="D90" s="201"/>
      <c r="E90" s="201"/>
      <c r="F90" s="222" t="s">
        <v>767</v>
      </c>
      <c r="G90" s="223"/>
      <c r="H90" s="201" t="s">
        <v>787</v>
      </c>
      <c r="I90" s="201" t="s">
        <v>763</v>
      </c>
      <c r="J90" s="201">
        <v>50</v>
      </c>
      <c r="K90" s="213"/>
    </row>
    <row r="91" spans="2:11" s="1" customFormat="1" ht="15" customHeight="1">
      <c r="B91" s="224"/>
      <c r="C91" s="201" t="s">
        <v>788</v>
      </c>
      <c r="D91" s="201"/>
      <c r="E91" s="201"/>
      <c r="F91" s="222" t="s">
        <v>767</v>
      </c>
      <c r="G91" s="223"/>
      <c r="H91" s="201" t="s">
        <v>788</v>
      </c>
      <c r="I91" s="201" t="s">
        <v>763</v>
      </c>
      <c r="J91" s="201">
        <v>50</v>
      </c>
      <c r="K91" s="213"/>
    </row>
    <row r="92" spans="2:11" s="1" customFormat="1" ht="15" customHeight="1">
      <c r="B92" s="224"/>
      <c r="C92" s="201" t="s">
        <v>789</v>
      </c>
      <c r="D92" s="201"/>
      <c r="E92" s="201"/>
      <c r="F92" s="222" t="s">
        <v>767</v>
      </c>
      <c r="G92" s="223"/>
      <c r="H92" s="201" t="s">
        <v>790</v>
      </c>
      <c r="I92" s="201" t="s">
        <v>763</v>
      </c>
      <c r="J92" s="201">
        <v>255</v>
      </c>
      <c r="K92" s="213"/>
    </row>
    <row r="93" spans="2:11" s="1" customFormat="1" ht="15" customHeight="1">
      <c r="B93" s="224"/>
      <c r="C93" s="201" t="s">
        <v>791</v>
      </c>
      <c r="D93" s="201"/>
      <c r="E93" s="201"/>
      <c r="F93" s="222" t="s">
        <v>761</v>
      </c>
      <c r="G93" s="223"/>
      <c r="H93" s="201" t="s">
        <v>792</v>
      </c>
      <c r="I93" s="201" t="s">
        <v>793</v>
      </c>
      <c r="J93" s="201"/>
      <c r="K93" s="213"/>
    </row>
    <row r="94" spans="2:11" s="1" customFormat="1" ht="15" customHeight="1">
      <c r="B94" s="224"/>
      <c r="C94" s="201" t="s">
        <v>794</v>
      </c>
      <c r="D94" s="201"/>
      <c r="E94" s="201"/>
      <c r="F94" s="222" t="s">
        <v>761</v>
      </c>
      <c r="G94" s="223"/>
      <c r="H94" s="201" t="s">
        <v>795</v>
      </c>
      <c r="I94" s="201" t="s">
        <v>796</v>
      </c>
      <c r="J94" s="201"/>
      <c r="K94" s="213"/>
    </row>
    <row r="95" spans="2:11" s="1" customFormat="1" ht="15" customHeight="1">
      <c r="B95" s="224"/>
      <c r="C95" s="201" t="s">
        <v>797</v>
      </c>
      <c r="D95" s="201"/>
      <c r="E95" s="201"/>
      <c r="F95" s="222" t="s">
        <v>761</v>
      </c>
      <c r="G95" s="223"/>
      <c r="H95" s="201" t="s">
        <v>797</v>
      </c>
      <c r="I95" s="201" t="s">
        <v>796</v>
      </c>
      <c r="J95" s="201"/>
      <c r="K95" s="213"/>
    </row>
    <row r="96" spans="2:11" s="1" customFormat="1" ht="15" customHeight="1">
      <c r="B96" s="224"/>
      <c r="C96" s="201" t="s">
        <v>39</v>
      </c>
      <c r="D96" s="201"/>
      <c r="E96" s="201"/>
      <c r="F96" s="222" t="s">
        <v>761</v>
      </c>
      <c r="G96" s="223"/>
      <c r="H96" s="201" t="s">
        <v>798</v>
      </c>
      <c r="I96" s="201" t="s">
        <v>796</v>
      </c>
      <c r="J96" s="201"/>
      <c r="K96" s="213"/>
    </row>
    <row r="97" spans="2:11" s="1" customFormat="1" ht="15" customHeight="1">
      <c r="B97" s="224"/>
      <c r="C97" s="201" t="s">
        <v>49</v>
      </c>
      <c r="D97" s="201"/>
      <c r="E97" s="201"/>
      <c r="F97" s="222" t="s">
        <v>761</v>
      </c>
      <c r="G97" s="223"/>
      <c r="H97" s="201" t="s">
        <v>799</v>
      </c>
      <c r="I97" s="201" t="s">
        <v>796</v>
      </c>
      <c r="J97" s="201"/>
      <c r="K97" s="213"/>
    </row>
    <row r="98" spans="2:11" s="1" customFormat="1" ht="15" customHeight="1">
      <c r="B98" s="227"/>
      <c r="C98" s="228"/>
      <c r="D98" s="228"/>
      <c r="E98" s="228"/>
      <c r="F98" s="228"/>
      <c r="G98" s="228"/>
      <c r="H98" s="228"/>
      <c r="I98" s="228"/>
      <c r="J98" s="228"/>
      <c r="K98" s="229"/>
    </row>
    <row r="99" spans="2:11" s="1" customFormat="1" ht="18.75" customHeight="1">
      <c r="B99" s="230"/>
      <c r="C99" s="231"/>
      <c r="D99" s="231"/>
      <c r="E99" s="231"/>
      <c r="F99" s="231"/>
      <c r="G99" s="231"/>
      <c r="H99" s="231"/>
      <c r="I99" s="231"/>
      <c r="J99" s="231"/>
      <c r="K99" s="230"/>
    </row>
    <row r="100" spans="2:11" s="1" customFormat="1" ht="18.75" customHeight="1"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pans="2:11" s="1" customFormat="1" ht="7.5" customHeight="1">
      <c r="B101" s="209"/>
      <c r="C101" s="210"/>
      <c r="D101" s="210"/>
      <c r="E101" s="210"/>
      <c r="F101" s="210"/>
      <c r="G101" s="210"/>
      <c r="H101" s="210"/>
      <c r="I101" s="210"/>
      <c r="J101" s="210"/>
      <c r="K101" s="211"/>
    </row>
    <row r="102" spans="2:11" s="1" customFormat="1" ht="45" customHeight="1">
      <c r="B102" s="212"/>
      <c r="C102" s="312" t="s">
        <v>800</v>
      </c>
      <c r="D102" s="312"/>
      <c r="E102" s="312"/>
      <c r="F102" s="312"/>
      <c r="G102" s="312"/>
      <c r="H102" s="312"/>
      <c r="I102" s="312"/>
      <c r="J102" s="312"/>
      <c r="K102" s="213"/>
    </row>
    <row r="103" spans="2:11" s="1" customFormat="1" ht="17.25" customHeight="1">
      <c r="B103" s="212"/>
      <c r="C103" s="214" t="s">
        <v>755</v>
      </c>
      <c r="D103" s="214"/>
      <c r="E103" s="214"/>
      <c r="F103" s="214" t="s">
        <v>756</v>
      </c>
      <c r="G103" s="215"/>
      <c r="H103" s="214" t="s">
        <v>55</v>
      </c>
      <c r="I103" s="214" t="s">
        <v>58</v>
      </c>
      <c r="J103" s="214" t="s">
        <v>757</v>
      </c>
      <c r="K103" s="213"/>
    </row>
    <row r="104" spans="2:11" s="1" customFormat="1" ht="17.25" customHeight="1">
      <c r="B104" s="212"/>
      <c r="C104" s="216" t="s">
        <v>758</v>
      </c>
      <c r="D104" s="216"/>
      <c r="E104" s="216"/>
      <c r="F104" s="217" t="s">
        <v>759</v>
      </c>
      <c r="G104" s="218"/>
      <c r="H104" s="216"/>
      <c r="I104" s="216"/>
      <c r="J104" s="216" t="s">
        <v>760</v>
      </c>
      <c r="K104" s="213"/>
    </row>
    <row r="105" spans="2:11" s="1" customFormat="1" ht="5.25" customHeight="1">
      <c r="B105" s="212"/>
      <c r="C105" s="214"/>
      <c r="D105" s="214"/>
      <c r="E105" s="214"/>
      <c r="F105" s="214"/>
      <c r="G105" s="232"/>
      <c r="H105" s="214"/>
      <c r="I105" s="214"/>
      <c r="J105" s="214"/>
      <c r="K105" s="213"/>
    </row>
    <row r="106" spans="2:11" s="1" customFormat="1" ht="15" customHeight="1">
      <c r="B106" s="212"/>
      <c r="C106" s="201" t="s">
        <v>54</v>
      </c>
      <c r="D106" s="221"/>
      <c r="E106" s="221"/>
      <c r="F106" s="222" t="s">
        <v>761</v>
      </c>
      <c r="G106" s="201"/>
      <c r="H106" s="201" t="s">
        <v>801</v>
      </c>
      <c r="I106" s="201" t="s">
        <v>763</v>
      </c>
      <c r="J106" s="201">
        <v>20</v>
      </c>
      <c r="K106" s="213"/>
    </row>
    <row r="107" spans="2:11" s="1" customFormat="1" ht="15" customHeight="1">
      <c r="B107" s="212"/>
      <c r="C107" s="201" t="s">
        <v>764</v>
      </c>
      <c r="D107" s="201"/>
      <c r="E107" s="201"/>
      <c r="F107" s="222" t="s">
        <v>761</v>
      </c>
      <c r="G107" s="201"/>
      <c r="H107" s="201" t="s">
        <v>801</v>
      </c>
      <c r="I107" s="201" t="s">
        <v>763</v>
      </c>
      <c r="J107" s="201">
        <v>120</v>
      </c>
      <c r="K107" s="213"/>
    </row>
    <row r="108" spans="2:11" s="1" customFormat="1" ht="15" customHeight="1">
      <c r="B108" s="224"/>
      <c r="C108" s="201" t="s">
        <v>766</v>
      </c>
      <c r="D108" s="201"/>
      <c r="E108" s="201"/>
      <c r="F108" s="222" t="s">
        <v>767</v>
      </c>
      <c r="G108" s="201"/>
      <c r="H108" s="201" t="s">
        <v>801</v>
      </c>
      <c r="I108" s="201" t="s">
        <v>763</v>
      </c>
      <c r="J108" s="201">
        <v>50</v>
      </c>
      <c r="K108" s="213"/>
    </row>
    <row r="109" spans="2:11" s="1" customFormat="1" ht="15" customHeight="1">
      <c r="B109" s="224"/>
      <c r="C109" s="201" t="s">
        <v>769</v>
      </c>
      <c r="D109" s="201"/>
      <c r="E109" s="201"/>
      <c r="F109" s="222" t="s">
        <v>761</v>
      </c>
      <c r="G109" s="201"/>
      <c r="H109" s="201" t="s">
        <v>801</v>
      </c>
      <c r="I109" s="201" t="s">
        <v>771</v>
      </c>
      <c r="J109" s="201"/>
      <c r="K109" s="213"/>
    </row>
    <row r="110" spans="2:11" s="1" customFormat="1" ht="15" customHeight="1">
      <c r="B110" s="224"/>
      <c r="C110" s="201" t="s">
        <v>780</v>
      </c>
      <c r="D110" s="201"/>
      <c r="E110" s="201"/>
      <c r="F110" s="222" t="s">
        <v>767</v>
      </c>
      <c r="G110" s="201"/>
      <c r="H110" s="201" t="s">
        <v>801</v>
      </c>
      <c r="I110" s="201" t="s">
        <v>763</v>
      </c>
      <c r="J110" s="201">
        <v>50</v>
      </c>
      <c r="K110" s="213"/>
    </row>
    <row r="111" spans="2:11" s="1" customFormat="1" ht="15" customHeight="1">
      <c r="B111" s="224"/>
      <c r="C111" s="201" t="s">
        <v>788</v>
      </c>
      <c r="D111" s="201"/>
      <c r="E111" s="201"/>
      <c r="F111" s="222" t="s">
        <v>767</v>
      </c>
      <c r="G111" s="201"/>
      <c r="H111" s="201" t="s">
        <v>801</v>
      </c>
      <c r="I111" s="201" t="s">
        <v>763</v>
      </c>
      <c r="J111" s="201">
        <v>50</v>
      </c>
      <c r="K111" s="213"/>
    </row>
    <row r="112" spans="2:11" s="1" customFormat="1" ht="15" customHeight="1">
      <c r="B112" s="224"/>
      <c r="C112" s="201" t="s">
        <v>786</v>
      </c>
      <c r="D112" s="201"/>
      <c r="E112" s="201"/>
      <c r="F112" s="222" t="s">
        <v>767</v>
      </c>
      <c r="G112" s="201"/>
      <c r="H112" s="201" t="s">
        <v>801</v>
      </c>
      <c r="I112" s="201" t="s">
        <v>763</v>
      </c>
      <c r="J112" s="201">
        <v>50</v>
      </c>
      <c r="K112" s="213"/>
    </row>
    <row r="113" spans="2:11" s="1" customFormat="1" ht="15" customHeight="1">
      <c r="B113" s="224"/>
      <c r="C113" s="201" t="s">
        <v>54</v>
      </c>
      <c r="D113" s="201"/>
      <c r="E113" s="201"/>
      <c r="F113" s="222" t="s">
        <v>761</v>
      </c>
      <c r="G113" s="201"/>
      <c r="H113" s="201" t="s">
        <v>802</v>
      </c>
      <c r="I113" s="201" t="s">
        <v>763</v>
      </c>
      <c r="J113" s="201">
        <v>20</v>
      </c>
      <c r="K113" s="213"/>
    </row>
    <row r="114" spans="2:11" s="1" customFormat="1" ht="15" customHeight="1">
      <c r="B114" s="224"/>
      <c r="C114" s="201" t="s">
        <v>803</v>
      </c>
      <c r="D114" s="201"/>
      <c r="E114" s="201"/>
      <c r="F114" s="222" t="s">
        <v>761</v>
      </c>
      <c r="G114" s="201"/>
      <c r="H114" s="201" t="s">
        <v>804</v>
      </c>
      <c r="I114" s="201" t="s">
        <v>763</v>
      </c>
      <c r="J114" s="201">
        <v>120</v>
      </c>
      <c r="K114" s="213"/>
    </row>
    <row r="115" spans="2:11" s="1" customFormat="1" ht="15" customHeight="1">
      <c r="B115" s="224"/>
      <c r="C115" s="201" t="s">
        <v>39</v>
      </c>
      <c r="D115" s="201"/>
      <c r="E115" s="201"/>
      <c r="F115" s="222" t="s">
        <v>761</v>
      </c>
      <c r="G115" s="201"/>
      <c r="H115" s="201" t="s">
        <v>805</v>
      </c>
      <c r="I115" s="201" t="s">
        <v>796</v>
      </c>
      <c r="J115" s="201"/>
      <c r="K115" s="213"/>
    </row>
    <row r="116" spans="2:11" s="1" customFormat="1" ht="15" customHeight="1">
      <c r="B116" s="224"/>
      <c r="C116" s="201" t="s">
        <v>49</v>
      </c>
      <c r="D116" s="201"/>
      <c r="E116" s="201"/>
      <c r="F116" s="222" t="s">
        <v>761</v>
      </c>
      <c r="G116" s="201"/>
      <c r="H116" s="201" t="s">
        <v>806</v>
      </c>
      <c r="I116" s="201" t="s">
        <v>796</v>
      </c>
      <c r="J116" s="201"/>
      <c r="K116" s="213"/>
    </row>
    <row r="117" spans="2:11" s="1" customFormat="1" ht="15" customHeight="1">
      <c r="B117" s="224"/>
      <c r="C117" s="201" t="s">
        <v>58</v>
      </c>
      <c r="D117" s="201"/>
      <c r="E117" s="201"/>
      <c r="F117" s="222" t="s">
        <v>761</v>
      </c>
      <c r="G117" s="201"/>
      <c r="H117" s="201" t="s">
        <v>807</v>
      </c>
      <c r="I117" s="201" t="s">
        <v>808</v>
      </c>
      <c r="J117" s="201"/>
      <c r="K117" s="213"/>
    </row>
    <row r="118" spans="2:11" s="1" customFormat="1" ht="15" customHeight="1">
      <c r="B118" s="227"/>
      <c r="C118" s="233"/>
      <c r="D118" s="233"/>
      <c r="E118" s="233"/>
      <c r="F118" s="233"/>
      <c r="G118" s="233"/>
      <c r="H118" s="233"/>
      <c r="I118" s="233"/>
      <c r="J118" s="233"/>
      <c r="K118" s="229"/>
    </row>
    <row r="119" spans="2:11" s="1" customFormat="1" ht="18.75" customHeight="1">
      <c r="B119" s="234"/>
      <c r="C119" s="235"/>
      <c r="D119" s="235"/>
      <c r="E119" s="235"/>
      <c r="F119" s="236"/>
      <c r="G119" s="235"/>
      <c r="H119" s="235"/>
      <c r="I119" s="235"/>
      <c r="J119" s="235"/>
      <c r="K119" s="234"/>
    </row>
    <row r="120" spans="2:11" s="1" customFormat="1" ht="18.75" customHeight="1"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</row>
    <row r="121" spans="2:11" s="1" customFormat="1" ht="7.5" customHeight="1">
      <c r="B121" s="237"/>
      <c r="C121" s="238"/>
      <c r="D121" s="238"/>
      <c r="E121" s="238"/>
      <c r="F121" s="238"/>
      <c r="G121" s="238"/>
      <c r="H121" s="238"/>
      <c r="I121" s="238"/>
      <c r="J121" s="238"/>
      <c r="K121" s="239"/>
    </row>
    <row r="122" spans="2:11" s="1" customFormat="1" ht="45" customHeight="1">
      <c r="B122" s="240"/>
      <c r="C122" s="313" t="s">
        <v>809</v>
      </c>
      <c r="D122" s="313"/>
      <c r="E122" s="313"/>
      <c r="F122" s="313"/>
      <c r="G122" s="313"/>
      <c r="H122" s="313"/>
      <c r="I122" s="313"/>
      <c r="J122" s="313"/>
      <c r="K122" s="241"/>
    </row>
    <row r="123" spans="2:11" s="1" customFormat="1" ht="17.25" customHeight="1">
      <c r="B123" s="242"/>
      <c r="C123" s="214" t="s">
        <v>755</v>
      </c>
      <c r="D123" s="214"/>
      <c r="E123" s="214"/>
      <c r="F123" s="214" t="s">
        <v>756</v>
      </c>
      <c r="G123" s="215"/>
      <c r="H123" s="214" t="s">
        <v>55</v>
      </c>
      <c r="I123" s="214" t="s">
        <v>58</v>
      </c>
      <c r="J123" s="214" t="s">
        <v>757</v>
      </c>
      <c r="K123" s="243"/>
    </row>
    <row r="124" spans="2:11" s="1" customFormat="1" ht="17.25" customHeight="1">
      <c r="B124" s="242"/>
      <c r="C124" s="216" t="s">
        <v>758</v>
      </c>
      <c r="D124" s="216"/>
      <c r="E124" s="216"/>
      <c r="F124" s="217" t="s">
        <v>759</v>
      </c>
      <c r="G124" s="218"/>
      <c r="H124" s="216"/>
      <c r="I124" s="216"/>
      <c r="J124" s="216" t="s">
        <v>760</v>
      </c>
      <c r="K124" s="243"/>
    </row>
    <row r="125" spans="2:11" s="1" customFormat="1" ht="5.25" customHeight="1">
      <c r="B125" s="244"/>
      <c r="C125" s="219"/>
      <c r="D125" s="219"/>
      <c r="E125" s="219"/>
      <c r="F125" s="219"/>
      <c r="G125" s="245"/>
      <c r="H125" s="219"/>
      <c r="I125" s="219"/>
      <c r="J125" s="219"/>
      <c r="K125" s="246"/>
    </row>
    <row r="126" spans="2:11" s="1" customFormat="1" ht="15" customHeight="1">
      <c r="B126" s="244"/>
      <c r="C126" s="201" t="s">
        <v>764</v>
      </c>
      <c r="D126" s="221"/>
      <c r="E126" s="221"/>
      <c r="F126" s="222" t="s">
        <v>761</v>
      </c>
      <c r="G126" s="201"/>
      <c r="H126" s="201" t="s">
        <v>801</v>
      </c>
      <c r="I126" s="201" t="s">
        <v>763</v>
      </c>
      <c r="J126" s="201">
        <v>120</v>
      </c>
      <c r="K126" s="247"/>
    </row>
    <row r="127" spans="2:11" s="1" customFormat="1" ht="15" customHeight="1">
      <c r="B127" s="244"/>
      <c r="C127" s="201" t="s">
        <v>810</v>
      </c>
      <c r="D127" s="201"/>
      <c r="E127" s="201"/>
      <c r="F127" s="222" t="s">
        <v>761</v>
      </c>
      <c r="G127" s="201"/>
      <c r="H127" s="201" t="s">
        <v>811</v>
      </c>
      <c r="I127" s="201" t="s">
        <v>763</v>
      </c>
      <c r="J127" s="201" t="s">
        <v>812</v>
      </c>
      <c r="K127" s="247"/>
    </row>
    <row r="128" spans="2:11" s="1" customFormat="1" ht="15" customHeight="1">
      <c r="B128" s="244"/>
      <c r="C128" s="201" t="s">
        <v>709</v>
      </c>
      <c r="D128" s="201"/>
      <c r="E128" s="201"/>
      <c r="F128" s="222" t="s">
        <v>761</v>
      </c>
      <c r="G128" s="201"/>
      <c r="H128" s="201" t="s">
        <v>813</v>
      </c>
      <c r="I128" s="201" t="s">
        <v>763</v>
      </c>
      <c r="J128" s="201" t="s">
        <v>812</v>
      </c>
      <c r="K128" s="247"/>
    </row>
    <row r="129" spans="2:11" s="1" customFormat="1" ht="15" customHeight="1">
      <c r="B129" s="244"/>
      <c r="C129" s="201" t="s">
        <v>772</v>
      </c>
      <c r="D129" s="201"/>
      <c r="E129" s="201"/>
      <c r="F129" s="222" t="s">
        <v>767</v>
      </c>
      <c r="G129" s="201"/>
      <c r="H129" s="201" t="s">
        <v>773</v>
      </c>
      <c r="I129" s="201" t="s">
        <v>763</v>
      </c>
      <c r="J129" s="201">
        <v>15</v>
      </c>
      <c r="K129" s="247"/>
    </row>
    <row r="130" spans="2:11" s="1" customFormat="1" ht="15" customHeight="1">
      <c r="B130" s="244"/>
      <c r="C130" s="225" t="s">
        <v>774</v>
      </c>
      <c r="D130" s="225"/>
      <c r="E130" s="225"/>
      <c r="F130" s="226" t="s">
        <v>767</v>
      </c>
      <c r="G130" s="225"/>
      <c r="H130" s="225" t="s">
        <v>775</v>
      </c>
      <c r="I130" s="225" t="s">
        <v>763</v>
      </c>
      <c r="J130" s="225">
        <v>15</v>
      </c>
      <c r="K130" s="247"/>
    </row>
    <row r="131" spans="2:11" s="1" customFormat="1" ht="15" customHeight="1">
      <c r="B131" s="244"/>
      <c r="C131" s="225" t="s">
        <v>776</v>
      </c>
      <c r="D131" s="225"/>
      <c r="E131" s="225"/>
      <c r="F131" s="226" t="s">
        <v>767</v>
      </c>
      <c r="G131" s="225"/>
      <c r="H131" s="225" t="s">
        <v>777</v>
      </c>
      <c r="I131" s="225" t="s">
        <v>763</v>
      </c>
      <c r="J131" s="225">
        <v>20</v>
      </c>
      <c r="K131" s="247"/>
    </row>
    <row r="132" spans="2:11" s="1" customFormat="1" ht="15" customHeight="1">
      <c r="B132" s="244"/>
      <c r="C132" s="225" t="s">
        <v>778</v>
      </c>
      <c r="D132" s="225"/>
      <c r="E132" s="225"/>
      <c r="F132" s="226" t="s">
        <v>767</v>
      </c>
      <c r="G132" s="225"/>
      <c r="H132" s="225" t="s">
        <v>779</v>
      </c>
      <c r="I132" s="225" t="s">
        <v>763</v>
      </c>
      <c r="J132" s="225">
        <v>20</v>
      </c>
      <c r="K132" s="247"/>
    </row>
    <row r="133" spans="2:11" s="1" customFormat="1" ht="15" customHeight="1">
      <c r="B133" s="244"/>
      <c r="C133" s="201" t="s">
        <v>766</v>
      </c>
      <c r="D133" s="201"/>
      <c r="E133" s="201"/>
      <c r="F133" s="222" t="s">
        <v>767</v>
      </c>
      <c r="G133" s="201"/>
      <c r="H133" s="201" t="s">
        <v>801</v>
      </c>
      <c r="I133" s="201" t="s">
        <v>763</v>
      </c>
      <c r="J133" s="201">
        <v>50</v>
      </c>
      <c r="K133" s="247"/>
    </row>
    <row r="134" spans="2:11" s="1" customFormat="1" ht="15" customHeight="1">
      <c r="B134" s="244"/>
      <c r="C134" s="201" t="s">
        <v>780</v>
      </c>
      <c r="D134" s="201"/>
      <c r="E134" s="201"/>
      <c r="F134" s="222" t="s">
        <v>767</v>
      </c>
      <c r="G134" s="201"/>
      <c r="H134" s="201" t="s">
        <v>801</v>
      </c>
      <c r="I134" s="201" t="s">
        <v>763</v>
      </c>
      <c r="J134" s="201">
        <v>50</v>
      </c>
      <c r="K134" s="247"/>
    </row>
    <row r="135" spans="2:11" s="1" customFormat="1" ht="15" customHeight="1">
      <c r="B135" s="244"/>
      <c r="C135" s="201" t="s">
        <v>786</v>
      </c>
      <c r="D135" s="201"/>
      <c r="E135" s="201"/>
      <c r="F135" s="222" t="s">
        <v>767</v>
      </c>
      <c r="G135" s="201"/>
      <c r="H135" s="201" t="s">
        <v>801</v>
      </c>
      <c r="I135" s="201" t="s">
        <v>763</v>
      </c>
      <c r="J135" s="201">
        <v>50</v>
      </c>
      <c r="K135" s="247"/>
    </row>
    <row r="136" spans="2:11" s="1" customFormat="1" ht="15" customHeight="1">
      <c r="B136" s="244"/>
      <c r="C136" s="201" t="s">
        <v>788</v>
      </c>
      <c r="D136" s="201"/>
      <c r="E136" s="201"/>
      <c r="F136" s="222" t="s">
        <v>767</v>
      </c>
      <c r="G136" s="201"/>
      <c r="H136" s="201" t="s">
        <v>801</v>
      </c>
      <c r="I136" s="201" t="s">
        <v>763</v>
      </c>
      <c r="J136" s="201">
        <v>50</v>
      </c>
      <c r="K136" s="247"/>
    </row>
    <row r="137" spans="2:11" s="1" customFormat="1" ht="15" customHeight="1">
      <c r="B137" s="244"/>
      <c r="C137" s="201" t="s">
        <v>789</v>
      </c>
      <c r="D137" s="201"/>
      <c r="E137" s="201"/>
      <c r="F137" s="222" t="s">
        <v>767</v>
      </c>
      <c r="G137" s="201"/>
      <c r="H137" s="201" t="s">
        <v>814</v>
      </c>
      <c r="I137" s="201" t="s">
        <v>763</v>
      </c>
      <c r="J137" s="201">
        <v>255</v>
      </c>
      <c r="K137" s="247"/>
    </row>
    <row r="138" spans="2:11" s="1" customFormat="1" ht="15" customHeight="1">
      <c r="B138" s="244"/>
      <c r="C138" s="201" t="s">
        <v>791</v>
      </c>
      <c r="D138" s="201"/>
      <c r="E138" s="201"/>
      <c r="F138" s="222" t="s">
        <v>761</v>
      </c>
      <c r="G138" s="201"/>
      <c r="H138" s="201" t="s">
        <v>815</v>
      </c>
      <c r="I138" s="201" t="s">
        <v>793</v>
      </c>
      <c r="J138" s="201"/>
      <c r="K138" s="247"/>
    </row>
    <row r="139" spans="2:11" s="1" customFormat="1" ht="15" customHeight="1">
      <c r="B139" s="244"/>
      <c r="C139" s="201" t="s">
        <v>794</v>
      </c>
      <c r="D139" s="201"/>
      <c r="E139" s="201"/>
      <c r="F139" s="222" t="s">
        <v>761</v>
      </c>
      <c r="G139" s="201"/>
      <c r="H139" s="201" t="s">
        <v>816</v>
      </c>
      <c r="I139" s="201" t="s">
        <v>796</v>
      </c>
      <c r="J139" s="201"/>
      <c r="K139" s="247"/>
    </row>
    <row r="140" spans="2:11" s="1" customFormat="1" ht="15" customHeight="1">
      <c r="B140" s="244"/>
      <c r="C140" s="201" t="s">
        <v>797</v>
      </c>
      <c r="D140" s="201"/>
      <c r="E140" s="201"/>
      <c r="F140" s="222" t="s">
        <v>761</v>
      </c>
      <c r="G140" s="201"/>
      <c r="H140" s="201" t="s">
        <v>797</v>
      </c>
      <c r="I140" s="201" t="s">
        <v>796</v>
      </c>
      <c r="J140" s="201"/>
      <c r="K140" s="247"/>
    </row>
    <row r="141" spans="2:11" s="1" customFormat="1" ht="15" customHeight="1">
      <c r="B141" s="244"/>
      <c r="C141" s="201" t="s">
        <v>39</v>
      </c>
      <c r="D141" s="201"/>
      <c r="E141" s="201"/>
      <c r="F141" s="222" t="s">
        <v>761</v>
      </c>
      <c r="G141" s="201"/>
      <c r="H141" s="201" t="s">
        <v>817</v>
      </c>
      <c r="I141" s="201" t="s">
        <v>796</v>
      </c>
      <c r="J141" s="201"/>
      <c r="K141" s="247"/>
    </row>
    <row r="142" spans="2:11" s="1" customFormat="1" ht="15" customHeight="1">
      <c r="B142" s="244"/>
      <c r="C142" s="201" t="s">
        <v>818</v>
      </c>
      <c r="D142" s="201"/>
      <c r="E142" s="201"/>
      <c r="F142" s="222" t="s">
        <v>761</v>
      </c>
      <c r="G142" s="201"/>
      <c r="H142" s="201" t="s">
        <v>819</v>
      </c>
      <c r="I142" s="201" t="s">
        <v>796</v>
      </c>
      <c r="J142" s="201"/>
      <c r="K142" s="247"/>
    </row>
    <row r="143" spans="2:11" s="1" customFormat="1" ht="15" customHeight="1">
      <c r="B143" s="248"/>
      <c r="C143" s="249"/>
      <c r="D143" s="249"/>
      <c r="E143" s="249"/>
      <c r="F143" s="249"/>
      <c r="G143" s="249"/>
      <c r="H143" s="249"/>
      <c r="I143" s="249"/>
      <c r="J143" s="249"/>
      <c r="K143" s="250"/>
    </row>
    <row r="144" spans="2:11" s="1" customFormat="1" ht="18.75" customHeight="1">
      <c r="B144" s="235"/>
      <c r="C144" s="235"/>
      <c r="D144" s="235"/>
      <c r="E144" s="235"/>
      <c r="F144" s="236"/>
      <c r="G144" s="235"/>
      <c r="H144" s="235"/>
      <c r="I144" s="235"/>
      <c r="J144" s="235"/>
      <c r="K144" s="235"/>
    </row>
    <row r="145" spans="2:11" s="1" customFormat="1" ht="18.75" customHeight="1">
      <c r="B145" s="208"/>
      <c r="C145" s="208"/>
      <c r="D145" s="208"/>
      <c r="E145" s="208"/>
      <c r="F145" s="208"/>
      <c r="G145" s="208"/>
      <c r="H145" s="208"/>
      <c r="I145" s="208"/>
      <c r="J145" s="208"/>
      <c r="K145" s="208"/>
    </row>
    <row r="146" spans="2:11" s="1" customFormat="1" ht="7.5" customHeight="1">
      <c r="B146" s="209"/>
      <c r="C146" s="210"/>
      <c r="D146" s="210"/>
      <c r="E146" s="210"/>
      <c r="F146" s="210"/>
      <c r="G146" s="210"/>
      <c r="H146" s="210"/>
      <c r="I146" s="210"/>
      <c r="J146" s="210"/>
      <c r="K146" s="211"/>
    </row>
    <row r="147" spans="2:11" s="1" customFormat="1" ht="45" customHeight="1">
      <c r="B147" s="212"/>
      <c r="C147" s="312" t="s">
        <v>820</v>
      </c>
      <c r="D147" s="312"/>
      <c r="E147" s="312"/>
      <c r="F147" s="312"/>
      <c r="G147" s="312"/>
      <c r="H147" s="312"/>
      <c r="I147" s="312"/>
      <c r="J147" s="312"/>
      <c r="K147" s="213"/>
    </row>
    <row r="148" spans="2:11" s="1" customFormat="1" ht="17.25" customHeight="1">
      <c r="B148" s="212"/>
      <c r="C148" s="214" t="s">
        <v>755</v>
      </c>
      <c r="D148" s="214"/>
      <c r="E148" s="214"/>
      <c r="F148" s="214" t="s">
        <v>756</v>
      </c>
      <c r="G148" s="215"/>
      <c r="H148" s="214" t="s">
        <v>55</v>
      </c>
      <c r="I148" s="214" t="s">
        <v>58</v>
      </c>
      <c r="J148" s="214" t="s">
        <v>757</v>
      </c>
      <c r="K148" s="213"/>
    </row>
    <row r="149" spans="2:11" s="1" customFormat="1" ht="17.25" customHeight="1">
      <c r="B149" s="212"/>
      <c r="C149" s="216" t="s">
        <v>758</v>
      </c>
      <c r="D149" s="216"/>
      <c r="E149" s="216"/>
      <c r="F149" s="217" t="s">
        <v>759</v>
      </c>
      <c r="G149" s="218"/>
      <c r="H149" s="216"/>
      <c r="I149" s="216"/>
      <c r="J149" s="216" t="s">
        <v>760</v>
      </c>
      <c r="K149" s="213"/>
    </row>
    <row r="150" spans="2:11" s="1" customFormat="1" ht="5.25" customHeight="1">
      <c r="B150" s="224"/>
      <c r="C150" s="219"/>
      <c r="D150" s="219"/>
      <c r="E150" s="219"/>
      <c r="F150" s="219"/>
      <c r="G150" s="220"/>
      <c r="H150" s="219"/>
      <c r="I150" s="219"/>
      <c r="J150" s="219"/>
      <c r="K150" s="247"/>
    </row>
    <row r="151" spans="2:11" s="1" customFormat="1" ht="15" customHeight="1">
      <c r="B151" s="224"/>
      <c r="C151" s="251" t="s">
        <v>764</v>
      </c>
      <c r="D151" s="201"/>
      <c r="E151" s="201"/>
      <c r="F151" s="252" t="s">
        <v>761</v>
      </c>
      <c r="G151" s="201"/>
      <c r="H151" s="251" t="s">
        <v>801</v>
      </c>
      <c r="I151" s="251" t="s">
        <v>763</v>
      </c>
      <c r="J151" s="251">
        <v>120</v>
      </c>
      <c r="K151" s="247"/>
    </row>
    <row r="152" spans="2:11" s="1" customFormat="1" ht="15" customHeight="1">
      <c r="B152" s="224"/>
      <c r="C152" s="251" t="s">
        <v>810</v>
      </c>
      <c r="D152" s="201"/>
      <c r="E152" s="201"/>
      <c r="F152" s="252" t="s">
        <v>761</v>
      </c>
      <c r="G152" s="201"/>
      <c r="H152" s="251" t="s">
        <v>821</v>
      </c>
      <c r="I152" s="251" t="s">
        <v>763</v>
      </c>
      <c r="J152" s="251" t="s">
        <v>812</v>
      </c>
      <c r="K152" s="247"/>
    </row>
    <row r="153" spans="2:11" s="1" customFormat="1" ht="15" customHeight="1">
      <c r="B153" s="224"/>
      <c r="C153" s="251" t="s">
        <v>709</v>
      </c>
      <c r="D153" s="201"/>
      <c r="E153" s="201"/>
      <c r="F153" s="252" t="s">
        <v>761</v>
      </c>
      <c r="G153" s="201"/>
      <c r="H153" s="251" t="s">
        <v>822</v>
      </c>
      <c r="I153" s="251" t="s">
        <v>763</v>
      </c>
      <c r="J153" s="251" t="s">
        <v>812</v>
      </c>
      <c r="K153" s="247"/>
    </row>
    <row r="154" spans="2:11" s="1" customFormat="1" ht="15" customHeight="1">
      <c r="B154" s="224"/>
      <c r="C154" s="251" t="s">
        <v>766</v>
      </c>
      <c r="D154" s="201"/>
      <c r="E154" s="201"/>
      <c r="F154" s="252" t="s">
        <v>767</v>
      </c>
      <c r="G154" s="201"/>
      <c r="H154" s="251" t="s">
        <v>801</v>
      </c>
      <c r="I154" s="251" t="s">
        <v>763</v>
      </c>
      <c r="J154" s="251">
        <v>50</v>
      </c>
      <c r="K154" s="247"/>
    </row>
    <row r="155" spans="2:11" s="1" customFormat="1" ht="15" customHeight="1">
      <c r="B155" s="224"/>
      <c r="C155" s="251" t="s">
        <v>769</v>
      </c>
      <c r="D155" s="201"/>
      <c r="E155" s="201"/>
      <c r="F155" s="252" t="s">
        <v>761</v>
      </c>
      <c r="G155" s="201"/>
      <c r="H155" s="251" t="s">
        <v>801</v>
      </c>
      <c r="I155" s="251" t="s">
        <v>771</v>
      </c>
      <c r="J155" s="251"/>
      <c r="K155" s="247"/>
    </row>
    <row r="156" spans="2:11" s="1" customFormat="1" ht="15" customHeight="1">
      <c r="B156" s="224"/>
      <c r="C156" s="251" t="s">
        <v>780</v>
      </c>
      <c r="D156" s="201"/>
      <c r="E156" s="201"/>
      <c r="F156" s="252" t="s">
        <v>767</v>
      </c>
      <c r="G156" s="201"/>
      <c r="H156" s="251" t="s">
        <v>801</v>
      </c>
      <c r="I156" s="251" t="s">
        <v>763</v>
      </c>
      <c r="J156" s="251">
        <v>50</v>
      </c>
      <c r="K156" s="247"/>
    </row>
    <row r="157" spans="2:11" s="1" customFormat="1" ht="15" customHeight="1">
      <c r="B157" s="224"/>
      <c r="C157" s="251" t="s">
        <v>788</v>
      </c>
      <c r="D157" s="201"/>
      <c r="E157" s="201"/>
      <c r="F157" s="252" t="s">
        <v>767</v>
      </c>
      <c r="G157" s="201"/>
      <c r="H157" s="251" t="s">
        <v>801</v>
      </c>
      <c r="I157" s="251" t="s">
        <v>763</v>
      </c>
      <c r="J157" s="251">
        <v>50</v>
      </c>
      <c r="K157" s="247"/>
    </row>
    <row r="158" spans="2:11" s="1" customFormat="1" ht="15" customHeight="1">
      <c r="B158" s="224"/>
      <c r="C158" s="251" t="s">
        <v>786</v>
      </c>
      <c r="D158" s="201"/>
      <c r="E158" s="201"/>
      <c r="F158" s="252" t="s">
        <v>767</v>
      </c>
      <c r="G158" s="201"/>
      <c r="H158" s="251" t="s">
        <v>801</v>
      </c>
      <c r="I158" s="251" t="s">
        <v>763</v>
      </c>
      <c r="J158" s="251">
        <v>50</v>
      </c>
      <c r="K158" s="247"/>
    </row>
    <row r="159" spans="2:11" s="1" customFormat="1" ht="15" customHeight="1">
      <c r="B159" s="224"/>
      <c r="C159" s="251" t="s">
        <v>94</v>
      </c>
      <c r="D159" s="201"/>
      <c r="E159" s="201"/>
      <c r="F159" s="252" t="s">
        <v>761</v>
      </c>
      <c r="G159" s="201"/>
      <c r="H159" s="251" t="s">
        <v>823</v>
      </c>
      <c r="I159" s="251" t="s">
        <v>763</v>
      </c>
      <c r="J159" s="251" t="s">
        <v>824</v>
      </c>
      <c r="K159" s="247"/>
    </row>
    <row r="160" spans="2:11" s="1" customFormat="1" ht="15" customHeight="1">
      <c r="B160" s="224"/>
      <c r="C160" s="251" t="s">
        <v>825</v>
      </c>
      <c r="D160" s="201"/>
      <c r="E160" s="201"/>
      <c r="F160" s="252" t="s">
        <v>761</v>
      </c>
      <c r="G160" s="201"/>
      <c r="H160" s="251" t="s">
        <v>826</v>
      </c>
      <c r="I160" s="251" t="s">
        <v>796</v>
      </c>
      <c r="J160" s="251"/>
      <c r="K160" s="247"/>
    </row>
    <row r="161" spans="2:11" s="1" customFormat="1" ht="15" customHeight="1">
      <c r="B161" s="253"/>
      <c r="C161" s="233"/>
      <c r="D161" s="233"/>
      <c r="E161" s="233"/>
      <c r="F161" s="233"/>
      <c r="G161" s="233"/>
      <c r="H161" s="233"/>
      <c r="I161" s="233"/>
      <c r="J161" s="233"/>
      <c r="K161" s="254"/>
    </row>
    <row r="162" spans="2:11" s="1" customFormat="1" ht="18.75" customHeight="1">
      <c r="B162" s="235"/>
      <c r="C162" s="245"/>
      <c r="D162" s="245"/>
      <c r="E162" s="245"/>
      <c r="F162" s="255"/>
      <c r="G162" s="245"/>
      <c r="H162" s="245"/>
      <c r="I162" s="245"/>
      <c r="J162" s="245"/>
      <c r="K162" s="235"/>
    </row>
    <row r="163" spans="2:11" s="1" customFormat="1" ht="18.75" customHeight="1">
      <c r="B163" s="208"/>
      <c r="C163" s="208"/>
      <c r="D163" s="208"/>
      <c r="E163" s="208"/>
      <c r="F163" s="208"/>
      <c r="G163" s="208"/>
      <c r="H163" s="208"/>
      <c r="I163" s="208"/>
      <c r="J163" s="208"/>
      <c r="K163" s="208"/>
    </row>
    <row r="164" spans="2:11" s="1" customFormat="1" ht="7.5" customHeight="1">
      <c r="B164" s="190"/>
      <c r="C164" s="191"/>
      <c r="D164" s="191"/>
      <c r="E164" s="191"/>
      <c r="F164" s="191"/>
      <c r="G164" s="191"/>
      <c r="H164" s="191"/>
      <c r="I164" s="191"/>
      <c r="J164" s="191"/>
      <c r="K164" s="192"/>
    </row>
    <row r="165" spans="2:11" s="1" customFormat="1" ht="45" customHeight="1">
      <c r="B165" s="193"/>
      <c r="C165" s="313" t="s">
        <v>827</v>
      </c>
      <c r="D165" s="313"/>
      <c r="E165" s="313"/>
      <c r="F165" s="313"/>
      <c r="G165" s="313"/>
      <c r="H165" s="313"/>
      <c r="I165" s="313"/>
      <c r="J165" s="313"/>
      <c r="K165" s="194"/>
    </row>
    <row r="166" spans="2:11" s="1" customFormat="1" ht="17.25" customHeight="1">
      <c r="B166" s="193"/>
      <c r="C166" s="214" t="s">
        <v>755</v>
      </c>
      <c r="D166" s="214"/>
      <c r="E166" s="214"/>
      <c r="F166" s="214" t="s">
        <v>756</v>
      </c>
      <c r="G166" s="256"/>
      <c r="H166" s="257" t="s">
        <v>55</v>
      </c>
      <c r="I166" s="257" t="s">
        <v>58</v>
      </c>
      <c r="J166" s="214" t="s">
        <v>757</v>
      </c>
      <c r="K166" s="194"/>
    </row>
    <row r="167" spans="2:11" s="1" customFormat="1" ht="17.25" customHeight="1">
      <c r="B167" s="195"/>
      <c r="C167" s="216" t="s">
        <v>758</v>
      </c>
      <c r="D167" s="216"/>
      <c r="E167" s="216"/>
      <c r="F167" s="217" t="s">
        <v>759</v>
      </c>
      <c r="G167" s="258"/>
      <c r="H167" s="259"/>
      <c r="I167" s="259"/>
      <c r="J167" s="216" t="s">
        <v>760</v>
      </c>
      <c r="K167" s="196"/>
    </row>
    <row r="168" spans="2:11" s="1" customFormat="1" ht="5.25" customHeight="1">
      <c r="B168" s="224"/>
      <c r="C168" s="219"/>
      <c r="D168" s="219"/>
      <c r="E168" s="219"/>
      <c r="F168" s="219"/>
      <c r="G168" s="220"/>
      <c r="H168" s="219"/>
      <c r="I168" s="219"/>
      <c r="J168" s="219"/>
      <c r="K168" s="247"/>
    </row>
    <row r="169" spans="2:11" s="1" customFormat="1" ht="15" customHeight="1">
      <c r="B169" s="224"/>
      <c r="C169" s="201" t="s">
        <v>764</v>
      </c>
      <c r="D169" s="201"/>
      <c r="E169" s="201"/>
      <c r="F169" s="222" t="s">
        <v>761</v>
      </c>
      <c r="G169" s="201"/>
      <c r="H169" s="201" t="s">
        <v>801</v>
      </c>
      <c r="I169" s="201" t="s">
        <v>763</v>
      </c>
      <c r="J169" s="201">
        <v>120</v>
      </c>
      <c r="K169" s="247"/>
    </row>
    <row r="170" spans="2:11" s="1" customFormat="1" ht="15" customHeight="1">
      <c r="B170" s="224"/>
      <c r="C170" s="201" t="s">
        <v>810</v>
      </c>
      <c r="D170" s="201"/>
      <c r="E170" s="201"/>
      <c r="F170" s="222" t="s">
        <v>761</v>
      </c>
      <c r="G170" s="201"/>
      <c r="H170" s="201" t="s">
        <v>811</v>
      </c>
      <c r="I170" s="201" t="s">
        <v>763</v>
      </c>
      <c r="J170" s="201" t="s">
        <v>812</v>
      </c>
      <c r="K170" s="247"/>
    </row>
    <row r="171" spans="2:11" s="1" customFormat="1" ht="15" customHeight="1">
      <c r="B171" s="224"/>
      <c r="C171" s="201" t="s">
        <v>709</v>
      </c>
      <c r="D171" s="201"/>
      <c r="E171" s="201"/>
      <c r="F171" s="222" t="s">
        <v>761</v>
      </c>
      <c r="G171" s="201"/>
      <c r="H171" s="201" t="s">
        <v>828</v>
      </c>
      <c r="I171" s="201" t="s">
        <v>763</v>
      </c>
      <c r="J171" s="201" t="s">
        <v>812</v>
      </c>
      <c r="K171" s="247"/>
    </row>
    <row r="172" spans="2:11" s="1" customFormat="1" ht="15" customHeight="1">
      <c r="B172" s="224"/>
      <c r="C172" s="201" t="s">
        <v>766</v>
      </c>
      <c r="D172" s="201"/>
      <c r="E172" s="201"/>
      <c r="F172" s="222" t="s">
        <v>767</v>
      </c>
      <c r="G172" s="201"/>
      <c r="H172" s="201" t="s">
        <v>828</v>
      </c>
      <c r="I172" s="201" t="s">
        <v>763</v>
      </c>
      <c r="J172" s="201">
        <v>50</v>
      </c>
      <c r="K172" s="247"/>
    </row>
    <row r="173" spans="2:11" s="1" customFormat="1" ht="15" customHeight="1">
      <c r="B173" s="224"/>
      <c r="C173" s="201" t="s">
        <v>769</v>
      </c>
      <c r="D173" s="201"/>
      <c r="E173" s="201"/>
      <c r="F173" s="222" t="s">
        <v>761</v>
      </c>
      <c r="G173" s="201"/>
      <c r="H173" s="201" t="s">
        <v>828</v>
      </c>
      <c r="I173" s="201" t="s">
        <v>771</v>
      </c>
      <c r="J173" s="201"/>
      <c r="K173" s="247"/>
    </row>
    <row r="174" spans="2:11" s="1" customFormat="1" ht="15" customHeight="1">
      <c r="B174" s="224"/>
      <c r="C174" s="201" t="s">
        <v>780</v>
      </c>
      <c r="D174" s="201"/>
      <c r="E174" s="201"/>
      <c r="F174" s="222" t="s">
        <v>767</v>
      </c>
      <c r="G174" s="201"/>
      <c r="H174" s="201" t="s">
        <v>828</v>
      </c>
      <c r="I174" s="201" t="s">
        <v>763</v>
      </c>
      <c r="J174" s="201">
        <v>50</v>
      </c>
      <c r="K174" s="247"/>
    </row>
    <row r="175" spans="2:11" s="1" customFormat="1" ht="15" customHeight="1">
      <c r="B175" s="224"/>
      <c r="C175" s="201" t="s">
        <v>788</v>
      </c>
      <c r="D175" s="201"/>
      <c r="E175" s="201"/>
      <c r="F175" s="222" t="s">
        <v>767</v>
      </c>
      <c r="G175" s="201"/>
      <c r="H175" s="201" t="s">
        <v>828</v>
      </c>
      <c r="I175" s="201" t="s">
        <v>763</v>
      </c>
      <c r="J175" s="201">
        <v>50</v>
      </c>
      <c r="K175" s="247"/>
    </row>
    <row r="176" spans="2:11" s="1" customFormat="1" ht="15" customHeight="1">
      <c r="B176" s="224"/>
      <c r="C176" s="201" t="s">
        <v>786</v>
      </c>
      <c r="D176" s="201"/>
      <c r="E176" s="201"/>
      <c r="F176" s="222" t="s">
        <v>767</v>
      </c>
      <c r="G176" s="201"/>
      <c r="H176" s="201" t="s">
        <v>828</v>
      </c>
      <c r="I176" s="201" t="s">
        <v>763</v>
      </c>
      <c r="J176" s="201">
        <v>50</v>
      </c>
      <c r="K176" s="247"/>
    </row>
    <row r="177" spans="2:11" s="1" customFormat="1" ht="15" customHeight="1">
      <c r="B177" s="224"/>
      <c r="C177" s="201" t="s">
        <v>105</v>
      </c>
      <c r="D177" s="201"/>
      <c r="E177" s="201"/>
      <c r="F177" s="222" t="s">
        <v>761</v>
      </c>
      <c r="G177" s="201"/>
      <c r="H177" s="201" t="s">
        <v>829</v>
      </c>
      <c r="I177" s="201" t="s">
        <v>830</v>
      </c>
      <c r="J177" s="201"/>
      <c r="K177" s="247"/>
    </row>
    <row r="178" spans="2:11" s="1" customFormat="1" ht="15" customHeight="1">
      <c r="B178" s="224"/>
      <c r="C178" s="201" t="s">
        <v>58</v>
      </c>
      <c r="D178" s="201"/>
      <c r="E178" s="201"/>
      <c r="F178" s="222" t="s">
        <v>761</v>
      </c>
      <c r="G178" s="201"/>
      <c r="H178" s="201" t="s">
        <v>831</v>
      </c>
      <c r="I178" s="201" t="s">
        <v>832</v>
      </c>
      <c r="J178" s="201">
        <v>1</v>
      </c>
      <c r="K178" s="247"/>
    </row>
    <row r="179" spans="2:11" s="1" customFormat="1" ht="15" customHeight="1">
      <c r="B179" s="224"/>
      <c r="C179" s="201" t="s">
        <v>54</v>
      </c>
      <c r="D179" s="201"/>
      <c r="E179" s="201"/>
      <c r="F179" s="222" t="s">
        <v>761</v>
      </c>
      <c r="G179" s="201"/>
      <c r="H179" s="201" t="s">
        <v>833</v>
      </c>
      <c r="I179" s="201" t="s">
        <v>763</v>
      </c>
      <c r="J179" s="201">
        <v>20</v>
      </c>
      <c r="K179" s="247"/>
    </row>
    <row r="180" spans="2:11" s="1" customFormat="1" ht="15" customHeight="1">
      <c r="B180" s="224"/>
      <c r="C180" s="201" t="s">
        <v>55</v>
      </c>
      <c r="D180" s="201"/>
      <c r="E180" s="201"/>
      <c r="F180" s="222" t="s">
        <v>761</v>
      </c>
      <c r="G180" s="201"/>
      <c r="H180" s="201" t="s">
        <v>834</v>
      </c>
      <c r="I180" s="201" t="s">
        <v>763</v>
      </c>
      <c r="J180" s="201">
        <v>255</v>
      </c>
      <c r="K180" s="247"/>
    </row>
    <row r="181" spans="2:11" s="1" customFormat="1" ht="15" customHeight="1">
      <c r="B181" s="224"/>
      <c r="C181" s="201" t="s">
        <v>106</v>
      </c>
      <c r="D181" s="201"/>
      <c r="E181" s="201"/>
      <c r="F181" s="222" t="s">
        <v>761</v>
      </c>
      <c r="G181" s="201"/>
      <c r="H181" s="201" t="s">
        <v>725</v>
      </c>
      <c r="I181" s="201" t="s">
        <v>763</v>
      </c>
      <c r="J181" s="201">
        <v>10</v>
      </c>
      <c r="K181" s="247"/>
    </row>
    <row r="182" spans="2:11" s="1" customFormat="1" ht="15" customHeight="1">
      <c r="B182" s="224"/>
      <c r="C182" s="201" t="s">
        <v>107</v>
      </c>
      <c r="D182" s="201"/>
      <c r="E182" s="201"/>
      <c r="F182" s="222" t="s">
        <v>761</v>
      </c>
      <c r="G182" s="201"/>
      <c r="H182" s="201" t="s">
        <v>835</v>
      </c>
      <c r="I182" s="201" t="s">
        <v>796</v>
      </c>
      <c r="J182" s="201"/>
      <c r="K182" s="247"/>
    </row>
    <row r="183" spans="2:11" s="1" customFormat="1" ht="15" customHeight="1">
      <c r="B183" s="224"/>
      <c r="C183" s="201" t="s">
        <v>836</v>
      </c>
      <c r="D183" s="201"/>
      <c r="E183" s="201"/>
      <c r="F183" s="222" t="s">
        <v>761</v>
      </c>
      <c r="G183" s="201"/>
      <c r="H183" s="201" t="s">
        <v>837</v>
      </c>
      <c r="I183" s="201" t="s">
        <v>796</v>
      </c>
      <c r="J183" s="201"/>
      <c r="K183" s="247"/>
    </row>
    <row r="184" spans="2:11" s="1" customFormat="1" ht="15" customHeight="1">
      <c r="B184" s="224"/>
      <c r="C184" s="201" t="s">
        <v>825</v>
      </c>
      <c r="D184" s="201"/>
      <c r="E184" s="201"/>
      <c r="F184" s="222" t="s">
        <v>761</v>
      </c>
      <c r="G184" s="201"/>
      <c r="H184" s="201" t="s">
        <v>838</v>
      </c>
      <c r="I184" s="201" t="s">
        <v>796</v>
      </c>
      <c r="J184" s="201"/>
      <c r="K184" s="247"/>
    </row>
    <row r="185" spans="2:11" s="1" customFormat="1" ht="15" customHeight="1">
      <c r="B185" s="224"/>
      <c r="C185" s="201" t="s">
        <v>109</v>
      </c>
      <c r="D185" s="201"/>
      <c r="E185" s="201"/>
      <c r="F185" s="222" t="s">
        <v>767</v>
      </c>
      <c r="G185" s="201"/>
      <c r="H185" s="201" t="s">
        <v>839</v>
      </c>
      <c r="I185" s="201" t="s">
        <v>763</v>
      </c>
      <c r="J185" s="201">
        <v>50</v>
      </c>
      <c r="K185" s="247"/>
    </row>
    <row r="186" spans="2:11" s="1" customFormat="1" ht="15" customHeight="1">
      <c r="B186" s="224"/>
      <c r="C186" s="201" t="s">
        <v>840</v>
      </c>
      <c r="D186" s="201"/>
      <c r="E186" s="201"/>
      <c r="F186" s="222" t="s">
        <v>767</v>
      </c>
      <c r="G186" s="201"/>
      <c r="H186" s="201" t="s">
        <v>841</v>
      </c>
      <c r="I186" s="201" t="s">
        <v>842</v>
      </c>
      <c r="J186" s="201"/>
      <c r="K186" s="247"/>
    </row>
    <row r="187" spans="2:11" s="1" customFormat="1" ht="15" customHeight="1">
      <c r="B187" s="224"/>
      <c r="C187" s="201" t="s">
        <v>843</v>
      </c>
      <c r="D187" s="201"/>
      <c r="E187" s="201"/>
      <c r="F187" s="222" t="s">
        <v>767</v>
      </c>
      <c r="G187" s="201"/>
      <c r="H187" s="201" t="s">
        <v>844</v>
      </c>
      <c r="I187" s="201" t="s">
        <v>842</v>
      </c>
      <c r="J187" s="201"/>
      <c r="K187" s="247"/>
    </row>
    <row r="188" spans="2:11" s="1" customFormat="1" ht="15" customHeight="1">
      <c r="B188" s="224"/>
      <c r="C188" s="201" t="s">
        <v>845</v>
      </c>
      <c r="D188" s="201"/>
      <c r="E188" s="201"/>
      <c r="F188" s="222" t="s">
        <v>767</v>
      </c>
      <c r="G188" s="201"/>
      <c r="H188" s="201" t="s">
        <v>846</v>
      </c>
      <c r="I188" s="201" t="s">
        <v>842</v>
      </c>
      <c r="J188" s="201"/>
      <c r="K188" s="247"/>
    </row>
    <row r="189" spans="2:11" s="1" customFormat="1" ht="15" customHeight="1">
      <c r="B189" s="224"/>
      <c r="C189" s="260" t="s">
        <v>847</v>
      </c>
      <c r="D189" s="201"/>
      <c r="E189" s="201"/>
      <c r="F189" s="222" t="s">
        <v>767</v>
      </c>
      <c r="G189" s="201"/>
      <c r="H189" s="201" t="s">
        <v>848</v>
      </c>
      <c r="I189" s="201" t="s">
        <v>849</v>
      </c>
      <c r="J189" s="261" t="s">
        <v>850</v>
      </c>
      <c r="K189" s="247"/>
    </row>
    <row r="190" spans="2:11" s="1" customFormat="1" ht="15" customHeight="1">
      <c r="B190" s="224"/>
      <c r="C190" s="260" t="s">
        <v>43</v>
      </c>
      <c r="D190" s="201"/>
      <c r="E190" s="201"/>
      <c r="F190" s="222" t="s">
        <v>761</v>
      </c>
      <c r="G190" s="201"/>
      <c r="H190" s="198" t="s">
        <v>851</v>
      </c>
      <c r="I190" s="201" t="s">
        <v>852</v>
      </c>
      <c r="J190" s="201"/>
      <c r="K190" s="247"/>
    </row>
    <row r="191" spans="2:11" s="1" customFormat="1" ht="15" customHeight="1">
      <c r="B191" s="224"/>
      <c r="C191" s="260" t="s">
        <v>853</v>
      </c>
      <c r="D191" s="201"/>
      <c r="E191" s="201"/>
      <c r="F191" s="222" t="s">
        <v>761</v>
      </c>
      <c r="G191" s="201"/>
      <c r="H191" s="201" t="s">
        <v>854</v>
      </c>
      <c r="I191" s="201" t="s">
        <v>796</v>
      </c>
      <c r="J191" s="201"/>
      <c r="K191" s="247"/>
    </row>
    <row r="192" spans="2:11" s="1" customFormat="1" ht="15" customHeight="1">
      <c r="B192" s="224"/>
      <c r="C192" s="260" t="s">
        <v>855</v>
      </c>
      <c r="D192" s="201"/>
      <c r="E192" s="201"/>
      <c r="F192" s="222" t="s">
        <v>761</v>
      </c>
      <c r="G192" s="201"/>
      <c r="H192" s="201" t="s">
        <v>856</v>
      </c>
      <c r="I192" s="201" t="s">
        <v>796</v>
      </c>
      <c r="J192" s="201"/>
      <c r="K192" s="247"/>
    </row>
    <row r="193" spans="2:11" s="1" customFormat="1" ht="15" customHeight="1">
      <c r="B193" s="224"/>
      <c r="C193" s="260" t="s">
        <v>857</v>
      </c>
      <c r="D193" s="201"/>
      <c r="E193" s="201"/>
      <c r="F193" s="222" t="s">
        <v>767</v>
      </c>
      <c r="G193" s="201"/>
      <c r="H193" s="201" t="s">
        <v>858</v>
      </c>
      <c r="I193" s="201" t="s">
        <v>796</v>
      </c>
      <c r="J193" s="201"/>
      <c r="K193" s="247"/>
    </row>
    <row r="194" spans="2:11" s="1" customFormat="1" ht="15" customHeight="1">
      <c r="B194" s="253"/>
      <c r="C194" s="262"/>
      <c r="D194" s="233"/>
      <c r="E194" s="233"/>
      <c r="F194" s="233"/>
      <c r="G194" s="233"/>
      <c r="H194" s="233"/>
      <c r="I194" s="233"/>
      <c r="J194" s="233"/>
      <c r="K194" s="254"/>
    </row>
    <row r="195" spans="2:11" s="1" customFormat="1" ht="18.75" customHeight="1">
      <c r="B195" s="235"/>
      <c r="C195" s="245"/>
      <c r="D195" s="245"/>
      <c r="E195" s="245"/>
      <c r="F195" s="255"/>
      <c r="G195" s="245"/>
      <c r="H195" s="245"/>
      <c r="I195" s="245"/>
      <c r="J195" s="245"/>
      <c r="K195" s="235"/>
    </row>
    <row r="196" spans="2:11" s="1" customFormat="1" ht="18.75" customHeight="1">
      <c r="B196" s="235"/>
      <c r="C196" s="245"/>
      <c r="D196" s="245"/>
      <c r="E196" s="245"/>
      <c r="F196" s="255"/>
      <c r="G196" s="245"/>
      <c r="H196" s="245"/>
      <c r="I196" s="245"/>
      <c r="J196" s="245"/>
      <c r="K196" s="235"/>
    </row>
    <row r="197" spans="2:11" s="1" customFormat="1" ht="18.75" customHeight="1">
      <c r="B197" s="208"/>
      <c r="C197" s="208"/>
      <c r="D197" s="208"/>
      <c r="E197" s="208"/>
      <c r="F197" s="208"/>
      <c r="G197" s="208"/>
      <c r="H197" s="208"/>
      <c r="I197" s="208"/>
      <c r="J197" s="208"/>
      <c r="K197" s="208"/>
    </row>
    <row r="198" spans="2:11" s="1" customFormat="1" ht="13.5">
      <c r="B198" s="190"/>
      <c r="C198" s="191"/>
      <c r="D198" s="191"/>
      <c r="E198" s="191"/>
      <c r="F198" s="191"/>
      <c r="G198" s="191"/>
      <c r="H198" s="191"/>
      <c r="I198" s="191"/>
      <c r="J198" s="191"/>
      <c r="K198" s="192"/>
    </row>
    <row r="199" spans="2:11" s="1" customFormat="1" ht="21">
      <c r="B199" s="193"/>
      <c r="C199" s="313" t="s">
        <v>859</v>
      </c>
      <c r="D199" s="313"/>
      <c r="E199" s="313"/>
      <c r="F199" s="313"/>
      <c r="G199" s="313"/>
      <c r="H199" s="313"/>
      <c r="I199" s="313"/>
      <c r="J199" s="313"/>
      <c r="K199" s="194"/>
    </row>
    <row r="200" spans="2:11" s="1" customFormat="1" ht="25.5" customHeight="1">
      <c r="B200" s="193"/>
      <c r="C200" s="263" t="s">
        <v>860</v>
      </c>
      <c r="D200" s="263"/>
      <c r="E200" s="263"/>
      <c r="F200" s="263" t="s">
        <v>861</v>
      </c>
      <c r="G200" s="264"/>
      <c r="H200" s="314" t="s">
        <v>862</v>
      </c>
      <c r="I200" s="314"/>
      <c r="J200" s="314"/>
      <c r="K200" s="194"/>
    </row>
    <row r="201" spans="2:11" s="1" customFormat="1" ht="5.25" customHeight="1">
      <c r="B201" s="224"/>
      <c r="C201" s="219"/>
      <c r="D201" s="219"/>
      <c r="E201" s="219"/>
      <c r="F201" s="219"/>
      <c r="G201" s="245"/>
      <c r="H201" s="219"/>
      <c r="I201" s="219"/>
      <c r="J201" s="219"/>
      <c r="K201" s="247"/>
    </row>
    <row r="202" spans="2:11" s="1" customFormat="1" ht="15" customHeight="1">
      <c r="B202" s="224"/>
      <c r="C202" s="201" t="s">
        <v>852</v>
      </c>
      <c r="D202" s="201"/>
      <c r="E202" s="201"/>
      <c r="F202" s="222" t="s">
        <v>44</v>
      </c>
      <c r="G202" s="201"/>
      <c r="H202" s="315" t="s">
        <v>863</v>
      </c>
      <c r="I202" s="315"/>
      <c r="J202" s="315"/>
      <c r="K202" s="247"/>
    </row>
    <row r="203" spans="2:11" s="1" customFormat="1" ht="15" customHeight="1">
      <c r="B203" s="224"/>
      <c r="C203" s="201"/>
      <c r="D203" s="201"/>
      <c r="E203" s="201"/>
      <c r="F203" s="222" t="s">
        <v>45</v>
      </c>
      <c r="G203" s="201"/>
      <c r="H203" s="315" t="s">
        <v>864</v>
      </c>
      <c r="I203" s="315"/>
      <c r="J203" s="315"/>
      <c r="K203" s="247"/>
    </row>
    <row r="204" spans="2:11" s="1" customFormat="1" ht="15" customHeight="1">
      <c r="B204" s="224"/>
      <c r="C204" s="201"/>
      <c r="D204" s="201"/>
      <c r="E204" s="201"/>
      <c r="F204" s="222" t="s">
        <v>48</v>
      </c>
      <c r="G204" s="201"/>
      <c r="H204" s="315" t="s">
        <v>865</v>
      </c>
      <c r="I204" s="315"/>
      <c r="J204" s="315"/>
      <c r="K204" s="247"/>
    </row>
    <row r="205" spans="2:11" s="1" customFormat="1" ht="15" customHeight="1">
      <c r="B205" s="224"/>
      <c r="C205" s="201"/>
      <c r="D205" s="201"/>
      <c r="E205" s="201"/>
      <c r="F205" s="222" t="s">
        <v>46</v>
      </c>
      <c r="G205" s="201"/>
      <c r="H205" s="315" t="s">
        <v>866</v>
      </c>
      <c r="I205" s="315"/>
      <c r="J205" s="315"/>
      <c r="K205" s="247"/>
    </row>
    <row r="206" spans="2:11" s="1" customFormat="1" ht="15" customHeight="1">
      <c r="B206" s="224"/>
      <c r="C206" s="201"/>
      <c r="D206" s="201"/>
      <c r="E206" s="201"/>
      <c r="F206" s="222" t="s">
        <v>47</v>
      </c>
      <c r="G206" s="201"/>
      <c r="H206" s="315" t="s">
        <v>867</v>
      </c>
      <c r="I206" s="315"/>
      <c r="J206" s="315"/>
      <c r="K206" s="247"/>
    </row>
    <row r="207" spans="2:11" s="1" customFormat="1" ht="15" customHeight="1">
      <c r="B207" s="224"/>
      <c r="C207" s="201"/>
      <c r="D207" s="201"/>
      <c r="E207" s="201"/>
      <c r="F207" s="222"/>
      <c r="G207" s="201"/>
      <c r="H207" s="201"/>
      <c r="I207" s="201"/>
      <c r="J207" s="201"/>
      <c r="K207" s="247"/>
    </row>
    <row r="208" spans="2:11" s="1" customFormat="1" ht="15" customHeight="1">
      <c r="B208" s="224"/>
      <c r="C208" s="201" t="s">
        <v>808</v>
      </c>
      <c r="D208" s="201"/>
      <c r="E208" s="201"/>
      <c r="F208" s="222" t="s">
        <v>80</v>
      </c>
      <c r="G208" s="201"/>
      <c r="H208" s="315" t="s">
        <v>868</v>
      </c>
      <c r="I208" s="315"/>
      <c r="J208" s="315"/>
      <c r="K208" s="247"/>
    </row>
    <row r="209" spans="2:11" s="1" customFormat="1" ht="15" customHeight="1">
      <c r="B209" s="224"/>
      <c r="C209" s="201"/>
      <c r="D209" s="201"/>
      <c r="E209" s="201"/>
      <c r="F209" s="222" t="s">
        <v>705</v>
      </c>
      <c r="G209" s="201"/>
      <c r="H209" s="315" t="s">
        <v>706</v>
      </c>
      <c r="I209" s="315"/>
      <c r="J209" s="315"/>
      <c r="K209" s="247"/>
    </row>
    <row r="210" spans="2:11" s="1" customFormat="1" ht="15" customHeight="1">
      <c r="B210" s="224"/>
      <c r="C210" s="201"/>
      <c r="D210" s="201"/>
      <c r="E210" s="201"/>
      <c r="F210" s="222" t="s">
        <v>703</v>
      </c>
      <c r="G210" s="201"/>
      <c r="H210" s="315" t="s">
        <v>869</v>
      </c>
      <c r="I210" s="315"/>
      <c r="J210" s="315"/>
      <c r="K210" s="247"/>
    </row>
    <row r="211" spans="2:11" s="1" customFormat="1" ht="15" customHeight="1">
      <c r="B211" s="265"/>
      <c r="C211" s="201"/>
      <c r="D211" s="201"/>
      <c r="E211" s="201"/>
      <c r="F211" s="222" t="s">
        <v>707</v>
      </c>
      <c r="G211" s="260"/>
      <c r="H211" s="316" t="s">
        <v>708</v>
      </c>
      <c r="I211" s="316"/>
      <c r="J211" s="316"/>
      <c r="K211" s="266"/>
    </row>
    <row r="212" spans="2:11" s="1" customFormat="1" ht="15" customHeight="1">
      <c r="B212" s="265"/>
      <c r="C212" s="201"/>
      <c r="D212" s="201"/>
      <c r="E212" s="201"/>
      <c r="F212" s="222" t="s">
        <v>658</v>
      </c>
      <c r="G212" s="260"/>
      <c r="H212" s="316" t="s">
        <v>268</v>
      </c>
      <c r="I212" s="316"/>
      <c r="J212" s="316"/>
      <c r="K212" s="266"/>
    </row>
    <row r="213" spans="2:11" s="1" customFormat="1" ht="15" customHeight="1">
      <c r="B213" s="265"/>
      <c r="C213" s="201"/>
      <c r="D213" s="201"/>
      <c r="E213" s="201"/>
      <c r="F213" s="222"/>
      <c r="G213" s="260"/>
      <c r="H213" s="251"/>
      <c r="I213" s="251"/>
      <c r="J213" s="251"/>
      <c r="K213" s="266"/>
    </row>
    <row r="214" spans="2:11" s="1" customFormat="1" ht="15" customHeight="1">
      <c r="B214" s="265"/>
      <c r="C214" s="201" t="s">
        <v>832</v>
      </c>
      <c r="D214" s="201"/>
      <c r="E214" s="201"/>
      <c r="F214" s="222">
        <v>1</v>
      </c>
      <c r="G214" s="260"/>
      <c r="H214" s="316" t="s">
        <v>870</v>
      </c>
      <c r="I214" s="316"/>
      <c r="J214" s="316"/>
      <c r="K214" s="266"/>
    </row>
    <row r="215" spans="2:11" s="1" customFormat="1" ht="15" customHeight="1">
      <c r="B215" s="265"/>
      <c r="C215" s="201"/>
      <c r="D215" s="201"/>
      <c r="E215" s="201"/>
      <c r="F215" s="222">
        <v>2</v>
      </c>
      <c r="G215" s="260"/>
      <c r="H215" s="316" t="s">
        <v>871</v>
      </c>
      <c r="I215" s="316"/>
      <c r="J215" s="316"/>
      <c r="K215" s="266"/>
    </row>
    <row r="216" spans="2:11" s="1" customFormat="1" ht="15" customHeight="1">
      <c r="B216" s="265"/>
      <c r="C216" s="201"/>
      <c r="D216" s="201"/>
      <c r="E216" s="201"/>
      <c r="F216" s="222">
        <v>3</v>
      </c>
      <c r="G216" s="260"/>
      <c r="H216" s="316" t="s">
        <v>872</v>
      </c>
      <c r="I216" s="316"/>
      <c r="J216" s="316"/>
      <c r="K216" s="266"/>
    </row>
    <row r="217" spans="2:11" s="1" customFormat="1" ht="15" customHeight="1">
      <c r="B217" s="265"/>
      <c r="C217" s="201"/>
      <c r="D217" s="201"/>
      <c r="E217" s="201"/>
      <c r="F217" s="222">
        <v>4</v>
      </c>
      <c r="G217" s="260"/>
      <c r="H217" s="316" t="s">
        <v>873</v>
      </c>
      <c r="I217" s="316"/>
      <c r="J217" s="316"/>
      <c r="K217" s="266"/>
    </row>
    <row r="218" spans="2:11" s="1" customFormat="1" ht="12.75" customHeight="1">
      <c r="B218" s="267"/>
      <c r="C218" s="268"/>
      <c r="D218" s="268"/>
      <c r="E218" s="268"/>
      <c r="F218" s="268"/>
      <c r="G218" s="268"/>
      <c r="H218" s="268"/>
      <c r="I218" s="268"/>
      <c r="J218" s="268"/>
      <c r="K218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SO_01 - Stavební práce</vt:lpstr>
      <vt:lpstr>SO_02 - Lávka</vt:lpstr>
      <vt:lpstr>SO_00 - VRN</vt:lpstr>
      <vt:lpstr>Pokyny pro vyplnění</vt:lpstr>
      <vt:lpstr>'Rekapitulace stavby'!Názvy_tisku</vt:lpstr>
      <vt:lpstr>'SO_00 - VRN'!Názvy_tisku</vt:lpstr>
      <vt:lpstr>'SO_01 - Stavební práce'!Názvy_tisku</vt:lpstr>
      <vt:lpstr>'SO_02 - Lávka'!Názvy_tisku</vt:lpstr>
      <vt:lpstr>'Pokyny pro vyplnění'!Oblast_tisku</vt:lpstr>
      <vt:lpstr>'Rekapitulace stavby'!Oblast_tisku</vt:lpstr>
      <vt:lpstr>'SO_00 - VRN'!Oblast_tisku</vt:lpstr>
      <vt:lpstr>'SO_01 - Stavební práce'!Oblast_tisku</vt:lpstr>
      <vt:lpstr>'SO_02 - Lávka'!Oblast_tisku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Komendová Denisa</dc:creator>
  <cp:lastModifiedBy>Řídká Helena</cp:lastModifiedBy>
  <dcterms:created xsi:type="dcterms:W3CDTF">2023-09-13T12:32:14Z</dcterms:created>
  <dcterms:modified xsi:type="dcterms:W3CDTF">2023-11-01T10:37:33Z</dcterms:modified>
</cp:coreProperties>
</file>